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name="Beni Oku" sheetId="1" state="visible" r:id="rId1"/>
    <sheet name="1. Kurulum" sheetId="2" state="visible" r:id="rId2"/>
    <sheet name="2. Çalışanlar" sheetId="3" state="visible" r:id="rId3"/>
    <sheet name="3. İzin Kaydı" sheetId="4" state="visible" r:id="rId4"/>
    <sheet name="4. Özet" sheetId="5" state="visible" r:id="rId5"/>
    <sheet name="5. Yıllık Takvim" sheetId="6" state="visible" r:id="rId6"/>
    <sheet name="Tatiller" sheetId="7" state="visible" r:id="rId7"/>
  </sheets>
  <definedNames>
    <definedName name="Tatiller">'Tatiller'!$A$5:$A$40</definedName>
  </definedNames>
  <calcPr calcId="124519" fullCalcOnLoad="1" refMode="A1" iterate="0" iterateCount="100" iterateDelta="0.0001"/>
</workbook>
</file>

<file path=xl/styles.xml><?xml version="1.0" encoding="utf-8"?>
<styleSheet xmlns="http://schemas.openxmlformats.org/spreadsheetml/2006/main">
  <numFmts count="4">
    <numFmt numFmtId="164" formatCode="dd\ mmm\ yyyy"/>
    <numFmt numFmtId="165" formatCode="0.0;\-0.0;\-"/>
    <numFmt numFmtId="166" formatCode="0;0;;"/>
    <numFmt numFmtId="167" formatCode="dd&quot;. &quot;mm&quot;. &quot;yyyy"/>
  </numFmts>
  <fonts count="33">
    <font>
      <name val="Calibri"/>
      <charset val="1"/>
      <family val="2"/>
      <color theme="1"/>
      <sz val="11"/>
    </font>
    <font>
      <name val="Arial"/>
      <family val="0"/>
      <sz val="10"/>
    </font>
    <font>
      <name val="Arial"/>
      <family val="0"/>
      <sz val="10"/>
    </font>
    <font>
      <name val="Arial"/>
      <family val="0"/>
      <sz val="10"/>
    </font>
    <font>
      <name val="Arial"/>
      <charset val="1"/>
      <family val="0"/>
      <b val="1"/>
      <color rgb="FF3B5BFF"/>
      <sz val="22"/>
    </font>
    <font>
      <name val="Arial"/>
      <charset val="1"/>
      <family val="0"/>
      <i val="1"/>
      <color rgb="FF64748B"/>
      <sz val="11"/>
    </font>
    <font>
      <name val="Arial"/>
      <charset val="1"/>
      <family val="0"/>
      <b val="1"/>
      <color rgb="FF0F172A"/>
      <sz val="12"/>
    </font>
    <font>
      <name val="Arial"/>
      <charset val="1"/>
      <family val="0"/>
      <color rgb="FF334155"/>
      <sz val="11"/>
    </font>
    <font>
      <name val="Arial"/>
      <charset val="1"/>
      <family val="0"/>
      <b val="1"/>
      <color rgb="FF3B5BFF"/>
      <sz val="11"/>
    </font>
    <font>
      <name val="Arial"/>
      <charset val="1"/>
      <family val="0"/>
      <color rgb="FF334155"/>
      <sz val="10.5"/>
    </font>
    <font>
      <name val="Arial"/>
      <charset val="1"/>
      <family val="0"/>
      <i val="1"/>
      <color rgb="FF0F172A"/>
      <sz val="11"/>
    </font>
    <font>
      <name val="Arial"/>
      <charset val="1"/>
      <family val="0"/>
      <b val="1"/>
      <color rgb="FF3B5BFF"/>
      <sz val="20"/>
    </font>
    <font>
      <name val="Arial"/>
      <charset val="1"/>
      <family val="0"/>
      <i val="1"/>
      <color rgb="FF64748B"/>
      <sz val="10"/>
    </font>
    <font>
      <name val="Arial"/>
      <charset val="1"/>
      <family val="0"/>
      <b val="1"/>
      <color rgb="FFFFFFFF"/>
      <sz val="11"/>
    </font>
    <font>
      <name val="Arial"/>
      <charset val="1"/>
      <family val="0"/>
      <b val="1"/>
      <color rgb="FF0F172A"/>
      <sz val="11"/>
    </font>
    <font>
      <name val="Arial"/>
      <charset val="1"/>
      <family val="0"/>
      <b val="1"/>
      <color rgb="FF10B981"/>
      <sz val="10"/>
    </font>
    <font>
      <name val="Arial"/>
      <charset val="1"/>
      <family val="0"/>
      <color rgb="FF334155"/>
      <sz val="10"/>
    </font>
    <font>
      <name val="Arial"/>
      <charset val="1"/>
      <family val="0"/>
      <b val="1"/>
      <color rgb="FFFFFFFF"/>
      <sz val="10"/>
    </font>
    <font>
      <name val="Arial"/>
      <charset val="1"/>
      <family val="0"/>
      <color rgb="FF0F172A"/>
      <sz val="10.5"/>
    </font>
    <font>
      <name val="Arial"/>
      <charset val="1"/>
      <family val="0"/>
      <b val="1"/>
      <color rgb="FF0F172A"/>
      <sz val="10.5"/>
    </font>
    <font>
      <name val="Arial"/>
      <charset val="1"/>
      <family val="0"/>
      <b val="1"/>
      <color rgb="FF0F172A"/>
      <sz val="10"/>
    </font>
    <font>
      <name val="Arial"/>
      <charset val="1"/>
      <family val="0"/>
      <b val="1"/>
      <color rgb="FF065F46"/>
      <sz val="10"/>
    </font>
    <font>
      <name val="Arial"/>
      <charset val="1"/>
      <family val="0"/>
      <b val="1"/>
      <color rgb="FF92400E"/>
      <sz val="10"/>
    </font>
    <font>
      <name val="Arial"/>
      <charset val="1"/>
      <family val="0"/>
      <b val="1"/>
      <color rgb="FF9D174D"/>
      <sz val="10"/>
    </font>
    <font>
      <name val="Arial"/>
      <charset val="1"/>
      <family val="0"/>
      <b val="1"/>
      <color rgb="FF0F172A"/>
      <sz val="22"/>
    </font>
    <font>
      <name val="Arial"/>
      <charset val="1"/>
      <family val="0"/>
      <b val="1"/>
      <color rgb="FF065F46"/>
      <sz val="22"/>
    </font>
    <font>
      <name val="Arial"/>
      <charset val="1"/>
      <family val="0"/>
      <b val="1"/>
      <color rgb="FF92400E"/>
      <sz val="22"/>
    </font>
    <font>
      <name val="Arial"/>
      <charset val="1"/>
      <family val="0"/>
      <b val="1"/>
      <color rgb="FF9D174D"/>
      <sz val="22"/>
    </font>
    <font>
      <name val="Arial"/>
      <charset val="1"/>
      <family val="0"/>
      <b val="1"/>
      <color rgb="FF64748B"/>
      <sz val="10"/>
    </font>
    <font>
      <name val="Arial"/>
      <charset val="1"/>
      <family val="0"/>
      <b val="1"/>
      <color rgb="FF3B5BFF"/>
      <sz val="10"/>
    </font>
    <font>
      <name val="Arial"/>
      <charset val="1"/>
      <family val="0"/>
      <b val="1"/>
      <color rgb="FF64748B"/>
      <sz val="9"/>
    </font>
    <font>
      <name val="Arial"/>
      <charset val="1"/>
      <family val="0"/>
      <b val="1"/>
      <color rgb="FF334155"/>
      <sz val="10"/>
    </font>
    <font>
      <name val="Arial"/>
      <charset val="1"/>
      <family val="0"/>
      <color rgb="FF0F172A"/>
      <sz val="9"/>
    </font>
  </fonts>
  <fills count="10">
    <fill>
      <patternFill/>
    </fill>
    <fill>
      <patternFill patternType="gray125"/>
    </fill>
    <fill>
      <patternFill patternType="solid">
        <fgColor rgb="FF3B5BFF"/>
        <bgColor rgb="FF1E40AF"/>
      </patternFill>
    </fill>
    <fill>
      <patternFill patternType="solid">
        <fgColor rgb="FFFFF9C4"/>
        <bgColor rgb="FFFEF3C7"/>
      </patternFill>
    </fill>
    <fill>
      <patternFill patternType="solid">
        <fgColor rgb="FFEEF2FF"/>
        <bgColor rgb="FFF1F5F9"/>
      </patternFill>
    </fill>
    <fill>
      <patternFill patternType="solid">
        <fgColor rgb="FFF8FAFC"/>
        <bgColor rgb="FFFFFFFF"/>
      </patternFill>
    </fill>
    <fill>
      <patternFill patternType="solid">
        <fgColor rgb="FFD1FAE5"/>
        <bgColor rgb="FFE2E8F0"/>
      </patternFill>
    </fill>
    <fill>
      <patternFill patternType="solid">
        <fgColor rgb="FFFEF3C7"/>
        <bgColor rgb="FFFFF9C4"/>
      </patternFill>
    </fill>
    <fill>
      <patternFill patternType="solid">
        <fgColor rgb="FFFCE7F3"/>
        <bgColor rgb="FFEEF2FF"/>
      </patternFill>
    </fill>
    <fill>
      <patternFill patternType="solid">
        <fgColor rgb="FFFFFFFF"/>
        <bgColor rgb="FFF8FAFC"/>
      </patternFill>
    </fill>
  </fills>
  <borders count="16">
    <border>
      <left/>
      <right/>
      <top/>
      <bottom/>
      <diagonal/>
    </border>
    <border>
      <left style="thin">
        <color rgb="FF3B5BFF"/>
      </left>
      <right style="thin">
        <color rgb="FF3B5BFF"/>
      </right>
      <top style="thin">
        <color rgb="FF3B5BFF"/>
      </top>
      <bottom style="thin">
        <color rgb="FF3B5BFF"/>
      </bottom>
      <diagonal/>
    </border>
    <border>
      <left style="thin">
        <color rgb="FFE2E8F0"/>
      </left>
      <right style="thin">
        <color rgb="FFE2E8F0"/>
      </right>
      <top style="thin">
        <color rgb="FFE2E8F0"/>
      </top>
      <bottom style="thin">
        <color rgb="FFE2E8F0"/>
      </bottom>
      <diagonal/>
    </border>
    <border>
      <left style="thin">
        <color rgb="FFEEF2FF"/>
      </left>
      <right style="thin">
        <color rgb="FFEEF2FF"/>
      </right>
      <top style="thin">
        <color rgb="FFEEF2FF"/>
      </top>
      <bottom style="thin">
        <color rgb="FFEEF2FF"/>
      </bottom>
      <diagonal/>
    </border>
    <border>
      <left style="thin">
        <color rgb="FFD1FAE5"/>
      </left>
      <right style="thin">
        <color rgb="FFD1FAE5"/>
      </right>
      <top style="thin">
        <color rgb="FFD1FAE5"/>
      </top>
      <bottom style="thin">
        <color rgb="FFD1FAE5"/>
      </bottom>
      <diagonal/>
    </border>
    <border>
      <left style="thin">
        <color rgb="FFFEF3C7"/>
      </left>
      <right style="thin">
        <color rgb="FFFEF3C7"/>
      </right>
      <top style="thin">
        <color rgb="FFFEF3C7"/>
      </top>
      <bottom style="thin">
        <color rgb="FFFEF3C7"/>
      </bottom>
      <diagonal/>
    </border>
    <border>
      <left style="thin">
        <color rgb="FFFCE7F3"/>
      </left>
      <right style="thin">
        <color rgb="FFFCE7F3"/>
      </right>
      <top style="thin">
        <color rgb="FFFCE7F3"/>
      </top>
      <bottom style="thin">
        <color rgb="FFFCE7F3"/>
      </bottom>
      <diagonal/>
    </border>
    <border>
      <left/>
      <right/>
      <top style="thin">
        <color rgb="FFEEF2FF"/>
      </top>
      <bottom/>
      <diagonal/>
    </border>
    <border>
      <left/>
      <right style="thin">
        <color rgb="FFEEF2FF"/>
      </right>
      <top style="thin">
        <color rgb="FFEEF2FF"/>
      </top>
      <bottom/>
      <diagonal/>
    </border>
    <border>
      <left/>
      <right style="thin">
        <color rgb="FFEEF2FF"/>
      </right>
      <top style="thin">
        <color rgb="FFEEF2FF"/>
      </top>
      <bottom style="thin">
        <color rgb="FFEEF2FF"/>
      </bottom>
      <diagonal/>
    </border>
    <border>
      <left/>
      <right/>
      <top style="thin">
        <color rgb="FFD1FAE5"/>
      </top>
      <bottom/>
      <diagonal/>
    </border>
    <border>
      <left/>
      <right style="thin">
        <color rgb="FFD1FAE5"/>
      </right>
      <top style="thin">
        <color rgb="FFD1FAE5"/>
      </top>
      <bottom/>
      <diagonal/>
    </border>
    <border>
      <left/>
      <right style="thin">
        <color rgb="FFD1FAE5"/>
      </right>
      <top style="thin">
        <color rgb="FFD1FAE5"/>
      </top>
      <bottom style="thin">
        <color rgb="FFD1FAE5"/>
      </bottom>
      <diagonal/>
    </border>
    <border>
      <left/>
      <right/>
      <top style="thin">
        <color rgb="FFFEF3C7"/>
      </top>
      <bottom/>
      <diagonal/>
    </border>
    <border>
      <left/>
      <right style="thin">
        <color rgb="FFFEF3C7"/>
      </right>
      <top style="thin">
        <color rgb="FFFEF3C7"/>
      </top>
      <bottom/>
      <diagonal/>
    </border>
    <border>
      <left/>
      <right style="thin">
        <color rgb="FFFEF3C7"/>
      </right>
      <top style="thin">
        <color rgb="FFFEF3C7"/>
      </top>
      <bottom style="thin">
        <color rgb="FFFEF3C7"/>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13">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2" fillId="0" borderId="0" applyAlignment="1" pivotButton="0" quotePrefix="0" xfId="0">
      <alignment horizontal="general" vertical="bottom"/>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21" fillId="6" borderId="4" applyAlignment="1" pivotButton="0" quotePrefix="0" xfId="0">
      <alignment horizontal="left" vertical="center" wrapText="1"/>
    </xf>
    <xf numFmtId="0" fontId="22" fillId="7" borderId="5" applyAlignment="1" pivotButton="0" quotePrefix="0" xfId="0">
      <alignment horizontal="left" vertical="center" wrapText="1"/>
    </xf>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20" fillId="4"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0" fontId="16" fillId="0" borderId="2" applyAlignment="1" pivotButton="0" quotePrefix="0" xfId="0">
      <alignment horizontal="center" vertical="center"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0" fillId="0" borderId="9" pivotButton="0" quotePrefix="0" xfId="0"/>
    <xf numFmtId="0" fontId="21" fillId="6" borderId="4" applyAlignment="1" pivotButton="0" quotePrefix="0" xfId="0">
      <alignment horizontal="left" vertical="center" wrapText="1"/>
    </xf>
    <xf numFmtId="0" fontId="0" fillId="0" borderId="12" pivotButton="0" quotePrefix="0" xfId="0"/>
    <xf numFmtId="0" fontId="22" fillId="7" borderId="5" applyAlignment="1" pivotButton="0" quotePrefix="0" xfId="0">
      <alignment horizontal="left" vertical="center" wrapText="1"/>
    </xf>
    <xf numFmtId="0" fontId="0" fillId="0" borderId="15" pivotButton="0" quotePrefix="0" xfId="0"/>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167" fontId="14" fillId="3" borderId="2" applyAlignment="1" pivotButton="0" quotePrefix="0" xfId="0">
      <alignment horizontal="left" vertical="center" wrapText="1"/>
    </xf>
    <xf numFmtId="167" fontId="14" fillId="4" borderId="2" applyAlignment="1" pivotButton="0" quotePrefix="0" xfId="0">
      <alignment horizontal="left" vertical="center" wrapText="1"/>
    </xf>
    <xf numFmtId="167" fontId="18" fillId="3" borderId="2" applyAlignment="1" pivotButton="0" quotePrefix="0" xfId="0">
      <alignment horizontal="center" vertical="center" wrapText="1"/>
    </xf>
    <xf numFmtId="167" fontId="16" fillId="0" borderId="2" applyAlignment="1" pivotButton="0" quotePrefix="0" xfId="0">
      <alignment horizontal="center" vertical="center"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9">
    <dxf>
      <font>
        <name val="Arial"/>
        <charset val="1"/>
        <family val="0"/>
        <b val="1"/>
        <color rgb="FF991B1B"/>
        <sz val="10"/>
      </font>
      <fill>
        <patternFill>
          <bgColor rgb="FFFECACA"/>
        </patternFill>
      </fill>
    </dxf>
    <dxf>
      <font>
        <name val="Arial"/>
        <charset val="1"/>
        <family val="0"/>
        <b val="1"/>
        <color rgb="FF0F172A"/>
        <sz val="10"/>
      </font>
      <fill>
        <patternFill>
          <bgColor rgb="FFEEF2FF"/>
        </patternFill>
      </fill>
    </dxf>
    <dxf>
      <font>
        <name val="Arial"/>
        <charset val="1"/>
        <family val="0"/>
        <b val="1"/>
        <color rgb="FF9D174D"/>
        <sz val="10"/>
      </font>
      <fill>
        <patternFill>
          <bgColor rgb="FFFCE7F3"/>
        </patternFill>
      </fill>
    </dxf>
    <dxf>
      <font>
        <name val="Arial"/>
        <charset val="1"/>
        <family val="0"/>
        <b val="1"/>
        <color rgb="FF92400E"/>
        <sz val="10"/>
      </font>
      <fill>
        <patternFill>
          <bgColor rgb="FFFEF3C7"/>
        </patternFill>
      </fill>
    </dxf>
    <dxf>
      <font>
        <name val="Arial"/>
        <charset val="1"/>
        <family val="0"/>
        <b val="1"/>
        <color rgb="FF065F46"/>
        <sz val="10"/>
      </font>
      <fill>
        <patternFill>
          <bgColor rgb="FFD1FAE5"/>
        </patternFill>
      </fill>
    </dxf>
    <dxf>
      <font>
        <name val="Arial"/>
        <charset val="1"/>
        <family val="0"/>
        <i val="1"/>
        <color rgb="FF64748B"/>
        <sz val="10"/>
      </font>
      <fill>
        <patternFill>
          <bgColor rgb="FFF1F5F9"/>
        </patternFill>
      </fill>
    </dxf>
    <dxf>
      <font>
        <name val="Arial"/>
        <charset val="1"/>
        <family val="0"/>
        <b val="1"/>
        <color rgb="FF0F172A"/>
        <sz val="9"/>
      </font>
      <fill>
        <patternFill>
          <bgColor rgb="FFEEF2FF"/>
        </patternFill>
      </fill>
    </dxf>
    <dxf>
      <font>
        <name val="Arial"/>
        <charset val="1"/>
        <family val="0"/>
        <b val="1"/>
        <color rgb="FFFFFFFF"/>
        <sz val="9"/>
      </font>
      <fill>
        <patternFill>
          <bgColor rgb="FF3B5BFF"/>
        </patternFill>
      </fill>
    </dxf>
    <dxf>
      <font>
        <name val="Arial"/>
        <charset val="1"/>
        <family val="0"/>
        <b val="1"/>
        <color rgb="FFFFFFFF"/>
        <sz val="9"/>
      </font>
      <fill>
        <patternFill>
          <bgColor rgb="FF1E40AF"/>
        </patternFill>
      </fill>
    </dxf>
  </dxfs>
  <colors>
    <indexedColors>
      <rgbColor rgb="FF000000"/>
      <rgbColor rgb="FFFFFFFF"/>
      <rgbColor rgb="FFFF0000"/>
      <rgbColor rgb="FF00FF00"/>
      <rgbColor rgb="FF0000FF"/>
      <rgbColor rgb="FFFFFF00"/>
      <rgbColor rgb="FFFF00FF"/>
      <rgbColor rgb="FF00FFFF"/>
      <rgbColor rgb="FF991B1B"/>
      <rgbColor rgb="FF008000"/>
      <rgbColor rgb="FF000080"/>
      <rgbColor rgb="FF808000"/>
      <rgbColor rgb="FF800080"/>
      <rgbColor rgb="FF065F46"/>
      <rgbColor rgb="FFFCE7F3"/>
      <rgbColor rgb="FF808080"/>
      <rgbColor rgb="FF9999FF"/>
      <rgbColor rgb="FF9D174D"/>
      <rgbColor rgb="FFFFF9C4"/>
      <rgbColor rgb="FFEEF2FF"/>
      <rgbColor rgb="FF660066"/>
      <rgbColor rgb="FFFF8080"/>
      <rgbColor rgb="FF0066CC"/>
      <rgbColor rgb="FFE2E8F0"/>
      <rgbColor rgb="FF000080"/>
      <rgbColor rgb="FFFF00FF"/>
      <rgbColor rgb="FFFFFF00"/>
      <rgbColor rgb="FF00FFFF"/>
      <rgbColor rgb="FF800080"/>
      <rgbColor rgb="FF800000"/>
      <rgbColor rgb="FF008080"/>
      <rgbColor rgb="FF0000FF"/>
      <rgbColor rgb="FF00CCFF"/>
      <rgbColor rgb="FFF1F5F9"/>
      <rgbColor rgb="FFD1FAE5"/>
      <rgbColor rgb="FFFEF3C7"/>
      <rgbColor rgb="FFF8FAFC"/>
      <rgbColor rgb="FFFF99CC"/>
      <rgbColor rgb="FFCC99FF"/>
      <rgbColor rgb="FFFECACA"/>
      <rgbColor rgb="FF3B5BFF"/>
      <rgbColor rgb="FF33CCCC"/>
      <rgbColor rgb="FF99CC00"/>
      <rgbColor rgb="FFFFCC00"/>
      <rgbColor rgb="FFFF9900"/>
      <rgbColor rgb="FFFF6600"/>
      <rgbColor rgb="FF64748B"/>
      <rgbColor rgb="FF969696"/>
      <rgbColor rgb="FF003366"/>
      <rgbColor rgb="FF10B981"/>
      <rgbColor rgb="FF0F172A"/>
      <rgbColor rgb="FF333300"/>
      <rgbColor rgb="FF92400E"/>
      <rgbColor rgb="FF993366"/>
      <rgbColor rgb="FF1E40AF"/>
      <rgbColor rgb="FF334155"/>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A1:B38"/>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110" customWidth="1" style="54" min="2" max="2"/>
  </cols>
  <sheetData>
    <row r="1"/>
    <row r="2" ht="31.5" customHeight="1" s="55">
      <c r="B2" s="56" t="inlineStr">
        <is>
          <t>Book Time Off · Yıllık izin takibi</t>
        </is>
      </c>
    </row>
    <row r="3" ht="15" customHeight="1" s="55">
      <c r="B3" s="57" t="inlineStr">
        <is>
          <t>Ücretsiz şablon • Türkiye için yıllık izin takibi • Excel ve Google E-Tablolar ile çalışır</t>
        </is>
      </c>
    </row>
    <row r="4"/>
    <row r="5" ht="15" customHeight="1" s="55">
      <c r="B5" s="58" t="inlineStr">
        <is>
          <t>BU ŞABLON NE İŞE YARAR</t>
        </is>
      </c>
    </row>
    <row r="6" ht="45" customHeight="1" s="55">
      <c r="B6" s="59" t="inlineStr">
        <is>
          <t>Küçük Türkiye ekipleri için formüllere dayalı, sade bir yıllık izin takip tablosu. İzinli iş günlerini sayar (hafta sonu ve resmî tatiller hariç), her çalışanın hak edişini, kullanılan ve kalan günlerini izler ve tüm yılı tek bir takvimde gösterir.</t>
        </is>
      </c>
    </row>
    <row r="7"/>
    <row r="8" ht="15" customHeight="1" s="55">
      <c r="B8" s="58" t="inlineStr">
        <is>
          <t>NASIL İLERLENİR · SIRAYLA</t>
        </is>
      </c>
    </row>
    <row r="9" ht="15" customHeight="1" s="55">
      <c r="B9" s="60" t="inlineStr">
        <is>
          <t>1. Kurulum</t>
        </is>
      </c>
    </row>
    <row r="10" ht="36" customHeight="1" s="55">
      <c r="B10" s="61" t="inlineStr">
        <is>
          <t>Firma adını, takip yılının başlangıcını ve temel izin süresini girin. Sarı hücreler girdidir, onları değiştirin. Beyaz hücreler formüldür, onlara dokunmayın.</t>
        </is>
      </c>
    </row>
    <row r="11"/>
    <row r="12" ht="15" customHeight="1" s="55">
      <c r="B12" s="60" t="inlineStr">
        <is>
          <t>2. Çalışanlar</t>
        </is>
      </c>
    </row>
    <row r="13" ht="36" customHeight="1" s="55">
      <c r="B13" s="61" t="inlineStr">
        <is>
          <t>Her ekip üyesini ekleyin: ad, işe giriş tarihi, haftalık çalışma günü, yıllık hak ediş (gün) ve varsa geçen yıldan devir. "Bu yılki hak ediş" sütunu, yıl içinde giriş ve çıkışlarda otomatik oransal hesaplanır.</t>
        </is>
      </c>
    </row>
    <row r="14"/>
    <row r="15" ht="15" customHeight="1" s="55">
      <c r="B15" s="60" t="inlineStr">
        <is>
          <t>3. İzin Kaydı</t>
        </is>
      </c>
    </row>
    <row r="16" ht="36" customHeight="1" s="55">
      <c r="B16" s="61" t="inlineStr">
        <is>
          <t>Her izni kaydedin: çalışanı seçin, izin türünü seçin ve başlangıç ile bitiş tarihini girin. "Gün" sütunu pazartesiden cumaya iş günlerini resmî tatiller hariç kendisi sayar.</t>
        </is>
      </c>
    </row>
    <row r="17"/>
    <row r="18" ht="15" customHeight="1" s="55">
      <c r="B18" s="60" t="inlineStr">
        <is>
          <t>4. Özet</t>
        </is>
      </c>
    </row>
    <row r="19" ht="36" customHeight="1" s="55">
      <c r="B19" s="61" t="inlineStr">
        <is>
          <t>Çalışan bazında özet: hak ediş, kullanılan (onaylı), ayrılan (bekleyen), kalan. Kalan sıfırın altına düştüğünde hücre kırmızıya döner.</t>
        </is>
      </c>
    </row>
    <row r="20"/>
    <row r="21" ht="15" customHeight="1" s="55">
      <c r="B21" s="60" t="inlineStr">
        <is>
          <t>5. Yıllık Takvim</t>
        </is>
      </c>
    </row>
    <row r="22" ht="36" customHeight="1" s="55">
      <c r="B22" s="61" t="inlineStr">
        <is>
          <t>Tüm yıl tek ekranda. Satırlar = çalışanlar, sütunlar = yılın haftaları. O hafta izin kayıtlıysa hücre maviye döner ve gün sayısını gösterir.</t>
        </is>
      </c>
    </row>
    <row r="23"/>
    <row r="24" ht="15" customHeight="1" s="55">
      <c r="B24" s="60" t="inlineStr">
        <is>
          <t>Tatiller</t>
        </is>
      </c>
    </row>
    <row r="25" ht="36" customHeight="1" s="55">
      <c r="B25" s="61" t="inlineStr">
        <is>
          <t>Referans veriler. 2026 ve 2027 için resmî tatiller önceden dolduruldu ve izin günlerine sayılmaz.</t>
        </is>
      </c>
    </row>
    <row r="26"/>
    <row r="27" ht="15" customHeight="1" s="55">
      <c r="B27" s="58" t="inlineStr">
        <is>
          <t>GOOGLE E-TABLOLARDA KULLANIM</t>
        </is>
      </c>
    </row>
    <row r="28" ht="36" customHeight="1" s="55">
      <c r="B28" s="61" t="inlineStr">
        <is>
          <t>1. Dosyayı bilgisayarınıza kaydedin.  2. drive.google.com adresine gidip yükleyin.  3. Yüklenen dosyaya sağ tıklayın &gt; Birlikte aç &gt; Google E-Tablolar.  Google E-Tablolar dosyayı dönüştürür. Tüm formüller ve açılır listeler E-Tablolar'da da çalışır.</t>
        </is>
      </c>
    </row>
    <row r="29"/>
    <row r="30" ht="15" customHeight="1" s="55">
      <c r="B30" s="58" t="inlineStr">
        <is>
          <t>ÖNEMLİ NOTLAR</t>
        </is>
      </c>
    </row>
    <row r="31" ht="21.75" customHeight="1" s="55">
      <c r="B31" s="61" t="inlineStr">
        <is>
          <t>• Sütun silmeyin veya eklemeyin, formüller belirli sütunlara başvurur.</t>
        </is>
      </c>
    </row>
    <row r="32" ht="21.75" customHeight="1" s="55">
      <c r="B32" s="61" t="inlineStr">
        <is>
          <t>• Yeni çalışanları mevcut bir satırı kopyalayarak ekleyin (formüller korunur).</t>
        </is>
      </c>
    </row>
    <row r="33" ht="21.75" customHeight="1" s="55">
      <c r="B33" s="61" t="inlineStr">
        <is>
          <t>• Yeni izinleri İzin Kaydı sayfasının bir sonraki boş satırına yazın.</t>
        </is>
      </c>
    </row>
    <row r="34" ht="21.75" customHeight="1" s="55">
      <c r="B34" s="61" t="inlineStr">
        <is>
          <t>• Yıl sonunda: dosyanın bir kopyasını alın, yeni yıla göre adlandırın, Kurulum sayfasında tarihleri kaydırın ve İzin Kaydı'nı boşaltın.</t>
        </is>
      </c>
    </row>
    <row r="35" ht="21.75" customHeight="1" s="55">
      <c r="B35" s="61" t="inlineStr">
        <is>
          <t>• Bu şablon yalnızca takip içindir. İnsan kaynaklarının veya hukuki danışmanlığın yerini tutmaz. Türkiye'de yıllık ücretli izin hizmet süresine göre kademelidir (İş Kanunu 4857, md. 53): 1-5 yıl 14 iş günü, 5-15 yıl 20 iş günü, 15 yıl ve üzeri 26 iş günü; hak kazanmak için en az 1 yıl hizmet gerekir; 18 yaşından küçük ve 50 yaşından büyük çalışanlar için en az 20 iş günüdür.</t>
        </is>
      </c>
    </row>
    <row r="36"/>
    <row r="37" ht="15" customHeight="1" s="55">
      <c r="B37" s="62" t="inlineStr">
        <is>
          <t>Onay, mobil erişim, otomatik bildirimler ve düzgün bir değişiklik geçmişi mi istiyorsunuz?</t>
        </is>
      </c>
    </row>
    <row r="38" ht="15" customHeight="1" s="55">
      <c r="B38" s="60" t="inlineStr">
        <is>
          <t>Book Time Off'u deneyin · Türkiye ekipleri için yıllık izin takibi, kullanıcı başına aylık 1 €. book-time-off.com</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D2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38" customWidth="1" style="54" min="2" max="2"/>
    <col width="26" customWidth="1" style="54" min="3" max="3"/>
    <col width="70" customWidth="1" style="54" min="4" max="4"/>
  </cols>
  <sheetData>
    <row r="1"/>
    <row r="2" ht="27.75" customHeight="1" s="55">
      <c r="B2" s="63" t="inlineStr">
        <is>
          <t>Kurulum</t>
        </is>
      </c>
    </row>
    <row r="3" ht="15" customHeight="1" s="55">
      <c r="B3" s="64" t="inlineStr">
        <is>
          <t>Sarı hücreler = girdi (değiştirin). Mavi hücreler = hesaplanır.</t>
        </is>
      </c>
    </row>
    <row r="4"/>
    <row r="5" ht="21.75" customHeight="1" s="55">
      <c r="B5" s="65" t="inlineStr">
        <is>
          <t>Firma</t>
        </is>
      </c>
      <c r="C5" s="66" t="n"/>
    </row>
    <row r="6" ht="27.75" customHeight="1" s="55">
      <c r="B6" s="67" t="inlineStr">
        <is>
          <t>Firma adı</t>
        </is>
      </c>
      <c r="C6" s="68" t="inlineStr">
        <is>
          <t>Acme A.Ş.</t>
        </is>
      </c>
      <c r="D6" s="69" t="inlineStr">
        <is>
          <t>Kendi firma adınızla değiştirin.</t>
        </is>
      </c>
    </row>
    <row r="7"/>
    <row r="8" ht="21.75" customHeight="1" s="55">
      <c r="B8" s="65" t="inlineStr">
        <is>
          <t>Takip yılı</t>
        </is>
      </c>
      <c r="C8" s="66" t="n"/>
    </row>
    <row r="9" ht="27.75" customHeight="1" s="55">
      <c r="B9" s="67" t="inlineStr">
        <is>
          <t>Takip yılı başlangıcı</t>
        </is>
      </c>
      <c r="C9" s="109" t="n">
        <v>46023</v>
      </c>
      <c r="D9" s="69" t="inlineStr">
        <is>
          <t>Türkiye'de yasal izin yılı her çalışanın işe giriş tarihinden (yıl dönümü) işler; bu paylaşımlı tablo ise ortak bir "kim ne zaman izinli" görünümü için tek bir takvim penceresi kullanır. Raporlama yılınıza göre ayarlayın.</t>
        </is>
      </c>
    </row>
    <row r="10" ht="27.75" customHeight="1" s="55">
      <c r="B10" s="67" t="inlineStr">
        <is>
          <t>Takip yılı bitişi</t>
        </is>
      </c>
      <c r="C10" s="110">
        <f>EDATE(C9,12)-1</f>
        <v/>
      </c>
      <c r="D10" s="69" t="inlineStr">
        <is>
          <t>Otomatik hesaplanır: başlangıçtan 12 ay sonra eksi bir gün.</t>
        </is>
      </c>
    </row>
    <row r="11"/>
    <row r="12" ht="21.75" customHeight="1" s="55">
      <c r="B12" s="65" t="inlineStr">
        <is>
          <t>Tatiller</t>
        </is>
      </c>
      <c r="C12" s="66" t="n"/>
    </row>
    <row r="13" ht="27.75" customHeight="1" s="55">
      <c r="B13" s="67" t="inlineStr">
        <is>
          <t>Tatil listesi</t>
        </is>
      </c>
      <c r="C13" s="68" t="inlineStr">
        <is>
          <t>Türkiye (ulusal liste)</t>
        </is>
      </c>
      <c r="D13" s="69" t="inlineStr">
        <is>
          <t>2026-27 resmî tatilleri Tatiller sayfasında hazır. Dikkat: dinî bayramlar (Ramazan, Kurban) ay takvimine göre her yıl kayar, tarihleri Diyanet takvimiyle doğrulayın.</t>
        </is>
      </c>
    </row>
    <row r="14"/>
    <row r="15" ht="21.75" customHeight="1" s="55">
      <c r="B15" s="65" t="inlineStr">
        <is>
          <t>Temel izin süresi</t>
        </is>
      </c>
      <c r="C15" s="66" t="n"/>
    </row>
    <row r="16" ht="27.75" customHeight="1" s="55">
      <c r="B16" s="67" t="inlineStr">
        <is>
          <t>Temel yıllık izin (gün)</t>
        </is>
      </c>
      <c r="C16" s="68" t="n">
        <v>20</v>
      </c>
      <c r="D16" s="69" t="inlineStr">
        <is>
          <t>Tam zamanlı çalışan için yıllık iş günü, resmî tatiller hariç. İş Kanunu 4857 md. 53: 1-5 yıl 14, 5-15 yıl 20, 15+ yıl 26 iş günü; 18 yaşından küçük ve 50 yaşından büyük için en az 20. Kişi başına aşağıdaki sayfada değiştirilebilir.</t>
        </is>
      </c>
    </row>
    <row r="17" ht="27.75" customHeight="1" s="55">
      <c r="B17" s="67" t="inlineStr">
        <is>
          <t>Standart çalışma haftası (gün)</t>
        </is>
      </c>
      <c r="C17" s="68" t="n">
        <v>5</v>
      </c>
      <c r="D17" s="69" t="inlineStr">
        <is>
          <t>Oransal hesaplamada kullanılır. Türkiye'de yıllık izin iş günü olarak verilir; kısmi süreli çalışanlar da genelde tam gün hakkına sahiptir, bu yüzden çoğu firmada 5 kalır.</t>
        </is>
      </c>
    </row>
    <row r="18" ht="27.75" customHeight="1" s="55">
      <c r="B18" s="67" t="inlineStr">
        <is>
          <t>Resmî tatiller izin günü olarak sayılsın mı?</t>
        </is>
      </c>
      <c r="C18" s="68" t="inlineStr">
        <is>
          <t>Hayır</t>
        </is>
      </c>
      <c r="D18" s="69" t="inlineStr">
        <is>
          <t>"Hayır" ise resmî tatiller izin gün sayısından otomatik düşülür (olağan). "Evet" ise ekip tatillerde çalışıyordur.</t>
        </is>
      </c>
    </row>
    <row r="19"/>
    <row r="20" ht="36" customHeight="1" s="55">
      <c r="B20" s="72" t="inlineStr">
        <is>
          <t>İpucu:</t>
        </is>
      </c>
      <c r="C20" s="73" t="inlineStr">
        <is>
          <t>Tatiller sayfası tüm gün hesaplarına otomatik yansır.</t>
        </is>
      </c>
    </row>
  </sheetData>
  <mergeCells count="1">
    <mergeCell ref="C20:D20"/>
  </mergeCells>
  <dataValidations count="1">
    <dataValidation sqref="C18" showDropDown="0" showInputMessage="0" showErrorMessage="0" allowBlank="0" type="list" errorStyle="stop" operator="between">
      <formula1>"Evet,Hayır"</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J36"/>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2" customWidth="1" style="54" min="1" max="1"/>
    <col width="14" customWidth="1" style="54" min="2" max="4"/>
    <col width="16" customWidth="1" style="54" min="5" max="6"/>
    <col width="18" customWidth="1" style="54" min="7" max="7"/>
    <col width="12" customWidth="1" style="54" min="8" max="9"/>
    <col width="14" customWidth="1" style="54" min="10" max="10"/>
  </cols>
  <sheetData>
    <row r="1" ht="27.75" customHeight="1" s="55">
      <c r="A1" s="63" t="inlineStr">
        <is>
          <t>Çalışanlar</t>
        </is>
      </c>
    </row>
    <row r="2" ht="15" customHeight="1" s="55">
      <c r="A2" s="64" t="inlineStr">
        <is>
          <t>Çalışan başına bir satır. Sarı hücreler girdidir. Mavi hücreler kendini hesaplar. Formülleri silmeyin.</t>
        </is>
      </c>
    </row>
    <row r="3"/>
    <row r="4" ht="36" customHeight="1" s="55">
      <c r="A4" s="74" t="inlineStr">
        <is>
          <t>Ad</t>
        </is>
      </c>
      <c r="B4" s="74" t="inlineStr">
        <is>
          <t>İşe giriş tarihi</t>
        </is>
      </c>
      <c r="C4" s="74" t="inlineStr">
        <is>
          <t>Çıkış tarihi</t>
        </is>
      </c>
      <c r="D4" s="74" t="inlineStr">
        <is>
          <t>Çalışma günü/hafta</t>
        </is>
      </c>
      <c r="E4" s="74" t="inlineStr">
        <is>
          <t>Yıllık hak ediş (gün)</t>
        </is>
      </c>
      <c r="F4" s="74" t="inlineStr">
        <is>
          <t>Geçen yıldan devir</t>
        </is>
      </c>
      <c r="G4" s="74" t="inlineStr">
        <is>
          <t>Bu yılki hak ediş</t>
        </is>
      </c>
      <c r="H4" s="74" t="inlineStr">
        <is>
          <t>Kullanılan</t>
        </is>
      </c>
      <c r="I4" s="74" t="inlineStr">
        <is>
          <t>Ayrılan</t>
        </is>
      </c>
      <c r="J4" s="74" t="inlineStr">
        <is>
          <t>Kalan</t>
        </is>
      </c>
    </row>
    <row r="5" ht="21.75" customHeight="1" s="55">
      <c r="A5" s="75" t="inlineStr">
        <is>
          <t>Ayşe Yılmaz</t>
        </is>
      </c>
      <c r="B5" s="111" t="n">
        <v>39886</v>
      </c>
      <c r="C5" s="77" t="n"/>
      <c r="D5" s="78" t="n">
        <v>5</v>
      </c>
      <c r="E5" s="78" t="n">
        <v>26</v>
      </c>
      <c r="F5" s="78" t="n">
        <v>2</v>
      </c>
      <c r="G5" s="79">
        <f>IF($A5="","",ROUND($E5*MAX(0,MIN('1. Kurulum'!$C$10,IF($C5="",'1. Kurulum'!$C$10,$C5))-MAX('1. Kurulum'!$C$9,$B5)+1)/('1. Kurulum'!$C$10-'1. Kurulum'!$C$9+1),1)+IF(AND($A5&lt;&gt;"",$B5&lt;='1. Kurulum'!$C$9),$F5,0))</f>
        <v/>
      </c>
      <c r="H5" s="79">
        <f>IF($A5="","",SUMIFS('3. İzin Kaydı'!$E:$E,'3. İzin Kaydı'!$A:$A,$A5,'3. İzin Kaydı'!$B:$B,"Yıllık izin",'3. İzin Kaydı'!$F:$F,"Onaylandı",'3. İzin Kaydı'!$C:$C,"&gt;="&amp;'1. Kurulum'!$C$9,'3. İzin Kaydı'!$C:$C,"&lt;="&amp;'1. Kurulum'!$C$10))</f>
        <v/>
      </c>
      <c r="I5" s="79">
        <f>IF($A5="","",SUMIFS('3. İzin Kaydı'!$E:$E,'3. İzin Kaydı'!$A:$A,$A5,'3. İzin Kaydı'!$B:$B,"Yıllık izin",'3. İzin Kaydı'!$F:$F,"Bekliyor",'3. İzin Kaydı'!$C:$C,"&gt;="&amp;'1. Kurulum'!$C$9,'3. İzin Kaydı'!$C:$C,"&lt;="&amp;'1. Kurulum'!$C$10))</f>
        <v/>
      </c>
      <c r="J5" s="79">
        <f>IF($A5="","",$G5-$H5-$I5)</f>
        <v/>
      </c>
    </row>
    <row r="6" ht="21.75" customHeight="1" s="55">
      <c r="A6" s="75" t="inlineStr">
        <is>
          <t>Mehmet Demir</t>
        </is>
      </c>
      <c r="B6" s="111" t="n">
        <v>43617</v>
      </c>
      <c r="C6" s="77" t="n"/>
      <c r="D6" s="78" t="n">
        <v>5</v>
      </c>
      <c r="E6" s="78" t="n">
        <v>20</v>
      </c>
      <c r="F6" s="78" t="n">
        <v>0</v>
      </c>
      <c r="G6" s="79">
        <f>IF($A6="","",ROUND($E6*MAX(0,MIN('1. Kurulum'!$C$10,IF($C6="",'1. Kurulum'!$C$10,$C6))-MAX('1. Kurulum'!$C$9,$B6)+1)/('1. Kurulum'!$C$10-'1. Kurulum'!$C$9+1),1)+IF(AND($A6&lt;&gt;"",$B6&lt;='1. Kurulum'!$C$9),$F6,0))</f>
        <v/>
      </c>
      <c r="H6" s="79">
        <f>IF($A6="","",SUMIFS('3. İzin Kaydı'!$E:$E,'3. İzin Kaydı'!$A:$A,$A6,'3. İzin Kaydı'!$B:$B,"Yıllık izin",'3. İzin Kaydı'!$F:$F,"Onaylandı",'3. İzin Kaydı'!$C:$C,"&gt;="&amp;'1. Kurulum'!$C$9,'3. İzin Kaydı'!$C:$C,"&lt;="&amp;'1. Kurulum'!$C$10))</f>
        <v/>
      </c>
      <c r="I6" s="79">
        <f>IF($A6="","",SUMIFS('3. İzin Kaydı'!$E:$E,'3. İzin Kaydı'!$A:$A,$A6,'3. İzin Kaydı'!$B:$B,"Yıllık izin",'3. İzin Kaydı'!$F:$F,"Bekliyor",'3. İzin Kaydı'!$C:$C,"&gt;="&amp;'1. Kurulum'!$C$9,'3. İzin Kaydı'!$C:$C,"&lt;="&amp;'1. Kurulum'!$C$10))</f>
        <v/>
      </c>
      <c r="J6" s="79">
        <f>IF($A6="","",$G6-$H6-$I6)</f>
        <v/>
      </c>
    </row>
    <row r="7" ht="21.75" customHeight="1" s="55">
      <c r="A7" s="75" t="inlineStr">
        <is>
          <t>Elif Kaya</t>
        </is>
      </c>
      <c r="B7" s="111" t="n">
        <v>46068</v>
      </c>
      <c r="C7" s="77" t="n"/>
      <c r="D7" s="78" t="n">
        <v>5</v>
      </c>
      <c r="E7" s="78" t="n">
        <v>14</v>
      </c>
      <c r="F7" s="78" t="n">
        <v>0</v>
      </c>
      <c r="G7" s="79">
        <f>IF($A7="","",ROUND($E7*MAX(0,MIN('1. Kurulum'!$C$10,IF($C7="",'1. Kurulum'!$C$10,$C7))-MAX('1. Kurulum'!$C$9,$B7)+1)/('1. Kurulum'!$C$10-'1. Kurulum'!$C$9+1),1)+IF(AND($A7&lt;&gt;"",$B7&lt;='1. Kurulum'!$C$9),$F7,0))</f>
        <v/>
      </c>
      <c r="H7" s="79">
        <f>IF($A7="","",SUMIFS('3. İzin Kaydı'!$E:$E,'3. İzin Kaydı'!$A:$A,$A7,'3. İzin Kaydı'!$B:$B,"Yıllık izin",'3. İzin Kaydı'!$F:$F,"Onaylandı",'3. İzin Kaydı'!$C:$C,"&gt;="&amp;'1. Kurulum'!$C$9,'3. İzin Kaydı'!$C:$C,"&lt;="&amp;'1. Kurulum'!$C$10))</f>
        <v/>
      </c>
      <c r="I7" s="79">
        <f>IF($A7="","",SUMIFS('3. İzin Kaydı'!$E:$E,'3. İzin Kaydı'!$A:$A,$A7,'3. İzin Kaydı'!$B:$B,"Yıllık izin",'3. İzin Kaydı'!$F:$F,"Bekliyor",'3. İzin Kaydı'!$C:$C,"&gt;="&amp;'1. Kurulum'!$C$9,'3. İzin Kaydı'!$C:$C,"&lt;="&amp;'1. Kurulum'!$C$10))</f>
        <v/>
      </c>
      <c r="J7" s="79">
        <f>IF($A7="","",$G7-$H7-$I7)</f>
        <v/>
      </c>
    </row>
    <row r="8" ht="21.75" customHeight="1" s="55">
      <c r="A8" s="75" t="inlineStr">
        <is>
          <t>Burak Çelik</t>
        </is>
      </c>
      <c r="B8" s="111" t="n">
        <v>45147</v>
      </c>
      <c r="C8" s="77" t="n"/>
      <c r="D8" s="78" t="n">
        <v>5</v>
      </c>
      <c r="E8" s="78" t="n">
        <v>20</v>
      </c>
      <c r="F8" s="78" t="n">
        <v>1</v>
      </c>
      <c r="G8" s="79">
        <f>IF($A8="","",ROUND($E8*MAX(0,MIN('1. Kurulum'!$C$10,IF($C8="",'1. Kurulum'!$C$10,$C8))-MAX('1. Kurulum'!$C$9,$B8)+1)/('1. Kurulum'!$C$10-'1. Kurulum'!$C$9+1),1)+IF(AND($A8&lt;&gt;"",$B8&lt;='1. Kurulum'!$C$9),$F8,0))</f>
        <v/>
      </c>
      <c r="H8" s="79">
        <f>IF($A8="","",SUMIFS('3. İzin Kaydı'!$E:$E,'3. İzin Kaydı'!$A:$A,$A8,'3. İzin Kaydı'!$B:$B,"Yıllık izin",'3. İzin Kaydı'!$F:$F,"Onaylandı",'3. İzin Kaydı'!$C:$C,"&gt;="&amp;'1. Kurulum'!$C$9,'3. İzin Kaydı'!$C:$C,"&lt;="&amp;'1. Kurulum'!$C$10))</f>
        <v/>
      </c>
      <c r="I8" s="79">
        <f>IF($A8="","",SUMIFS('3. İzin Kaydı'!$E:$E,'3. İzin Kaydı'!$A:$A,$A8,'3. İzin Kaydı'!$B:$B,"Yıllık izin",'3. İzin Kaydı'!$F:$F,"Bekliyor",'3. İzin Kaydı'!$C:$C,"&gt;="&amp;'1. Kurulum'!$C$9,'3. İzin Kaydı'!$C:$C,"&lt;="&amp;'1. Kurulum'!$C$10))</f>
        <v/>
      </c>
      <c r="J8" s="79">
        <f>IF($A8="","",$G8-$H8-$I8)</f>
        <v/>
      </c>
    </row>
    <row r="9" ht="21.75" customHeight="1" s="55">
      <c r="A9" s="75" t="inlineStr">
        <is>
          <t>Fatma Öztürk</t>
        </is>
      </c>
      <c r="B9" s="111" t="n">
        <v>43106</v>
      </c>
      <c r="C9" s="111" t="n">
        <v>46295</v>
      </c>
      <c r="D9" s="78" t="n">
        <v>5</v>
      </c>
      <c r="E9" s="78" t="n">
        <v>20</v>
      </c>
      <c r="F9" s="78" t="n">
        <v>0</v>
      </c>
      <c r="G9" s="79">
        <f>IF($A9="","",ROUND($E9*MAX(0,MIN('1. Kurulum'!$C$10,IF($C9="",'1. Kurulum'!$C$10,$C9))-MAX('1. Kurulum'!$C$9,$B9)+1)/('1. Kurulum'!$C$10-'1. Kurulum'!$C$9+1),1)+IF(AND($A9&lt;&gt;"",$B9&lt;='1. Kurulum'!$C$9),$F9,0))</f>
        <v/>
      </c>
      <c r="H9" s="79">
        <f>IF($A9="","",SUMIFS('3. İzin Kaydı'!$E:$E,'3. İzin Kaydı'!$A:$A,$A9,'3. İzin Kaydı'!$B:$B,"Yıllık izin",'3. İzin Kaydı'!$F:$F,"Onaylandı",'3. İzin Kaydı'!$C:$C,"&gt;="&amp;'1. Kurulum'!$C$9,'3. İzin Kaydı'!$C:$C,"&lt;="&amp;'1. Kurulum'!$C$10))</f>
        <v/>
      </c>
      <c r="I9" s="79">
        <f>IF($A9="","",SUMIFS('3. İzin Kaydı'!$E:$E,'3. İzin Kaydı'!$A:$A,$A9,'3. İzin Kaydı'!$B:$B,"Yıllık izin",'3. İzin Kaydı'!$F:$F,"Bekliyor",'3. İzin Kaydı'!$C:$C,"&gt;="&amp;'1. Kurulum'!$C$9,'3. İzin Kaydı'!$C:$C,"&lt;="&amp;'1. Kurulum'!$C$10))</f>
        <v/>
      </c>
      <c r="J9" s="79">
        <f>IF($A9="","",$G9-$H9-$I9)</f>
        <v/>
      </c>
    </row>
    <row r="10" ht="21.75" customHeight="1" s="55">
      <c r="A10" s="75" t="n"/>
      <c r="B10" s="77" t="n"/>
      <c r="C10" s="77" t="n"/>
      <c r="D10" s="78" t="n"/>
      <c r="E10" s="78" t="n"/>
      <c r="F10" s="78" t="n"/>
      <c r="G10" s="79">
        <f>IF($A10="","",ROUND($E10*MAX(0,MIN('1. Kurulum'!$C$10,IF($C10="",'1. Kurulum'!$C$10,$C10))-MAX('1. Kurulum'!$C$9,$B10)+1)/('1. Kurulum'!$C$10-'1. Kurulum'!$C$9+1),1)+IF(AND($A10&lt;&gt;"",$B10&lt;='1. Kurulum'!$C$9),$F10,0))</f>
        <v/>
      </c>
      <c r="H10" s="79">
        <f>IF($A10="","",SUMIFS('3. İzin Kaydı'!$E:$E,'3. İzin Kaydı'!$A:$A,$A10,'3. İzin Kaydı'!$B:$B,"Yıllık izin",'3. İzin Kaydı'!$F:$F,"Onaylandı",'3. İzin Kaydı'!$C:$C,"&gt;="&amp;'1. Kurulum'!$C$9,'3. İzin Kaydı'!$C:$C,"&lt;="&amp;'1. Kurulum'!$C$10))</f>
        <v/>
      </c>
      <c r="I10" s="79">
        <f>IF($A10="","",SUMIFS('3. İzin Kaydı'!$E:$E,'3. İzin Kaydı'!$A:$A,$A10,'3. İzin Kaydı'!$B:$B,"Yıllık izin",'3. İzin Kaydı'!$F:$F,"Bekliyor",'3. İzin Kaydı'!$C:$C,"&gt;="&amp;'1. Kurulum'!$C$9,'3. İzin Kaydı'!$C:$C,"&lt;="&amp;'1. Kurulum'!$C$10))</f>
        <v/>
      </c>
      <c r="J10" s="79">
        <f>IF($A10="","",$G10-$H10-$I10)</f>
        <v/>
      </c>
    </row>
    <row r="11" ht="21.75" customHeight="1" s="55">
      <c r="A11" s="75" t="n"/>
      <c r="B11" s="77" t="n"/>
      <c r="C11" s="77" t="n"/>
      <c r="D11" s="78" t="n"/>
      <c r="E11" s="78" t="n"/>
      <c r="F11" s="78" t="n"/>
      <c r="G11" s="79">
        <f>IF($A11="","",ROUND($E11*MAX(0,MIN('1. Kurulum'!$C$10,IF($C11="",'1. Kurulum'!$C$10,$C11))-MAX('1. Kurulum'!$C$9,$B11)+1)/('1. Kurulum'!$C$10-'1. Kurulum'!$C$9+1),1)+IF(AND($A11&lt;&gt;"",$B11&lt;='1. Kurulum'!$C$9),$F11,0))</f>
        <v/>
      </c>
      <c r="H11" s="79">
        <f>IF($A11="","",SUMIFS('3. İzin Kaydı'!$E:$E,'3. İzin Kaydı'!$A:$A,$A11,'3. İzin Kaydı'!$B:$B,"Yıllık izin",'3. İzin Kaydı'!$F:$F,"Onaylandı",'3. İzin Kaydı'!$C:$C,"&gt;="&amp;'1. Kurulum'!$C$9,'3. İzin Kaydı'!$C:$C,"&lt;="&amp;'1. Kurulum'!$C$10))</f>
        <v/>
      </c>
      <c r="I11" s="79">
        <f>IF($A11="","",SUMIFS('3. İzin Kaydı'!$E:$E,'3. İzin Kaydı'!$A:$A,$A11,'3. İzin Kaydı'!$B:$B,"Yıllık izin",'3. İzin Kaydı'!$F:$F,"Bekliyor",'3. İzin Kaydı'!$C:$C,"&gt;="&amp;'1. Kurulum'!$C$9,'3. İzin Kaydı'!$C:$C,"&lt;="&amp;'1. Kurulum'!$C$10))</f>
        <v/>
      </c>
      <c r="J11" s="79">
        <f>IF($A11="","",$G11-$H11-$I11)</f>
        <v/>
      </c>
    </row>
    <row r="12" ht="21.75" customHeight="1" s="55">
      <c r="A12" s="75" t="n"/>
      <c r="B12" s="77" t="n"/>
      <c r="C12" s="77" t="n"/>
      <c r="D12" s="78" t="n"/>
      <c r="E12" s="78" t="n"/>
      <c r="F12" s="78" t="n"/>
      <c r="G12" s="79">
        <f>IF($A12="","",ROUND($E12*MAX(0,MIN('1. Kurulum'!$C$10,IF($C12="",'1. Kurulum'!$C$10,$C12))-MAX('1. Kurulum'!$C$9,$B12)+1)/('1. Kurulum'!$C$10-'1. Kurulum'!$C$9+1),1)+IF(AND($A12&lt;&gt;"",$B12&lt;='1. Kurulum'!$C$9),$F12,0))</f>
        <v/>
      </c>
      <c r="H12" s="79">
        <f>IF($A12="","",SUMIFS('3. İzin Kaydı'!$E:$E,'3. İzin Kaydı'!$A:$A,$A12,'3. İzin Kaydı'!$B:$B,"Yıllık izin",'3. İzin Kaydı'!$F:$F,"Onaylandı",'3. İzin Kaydı'!$C:$C,"&gt;="&amp;'1. Kurulum'!$C$9,'3. İzin Kaydı'!$C:$C,"&lt;="&amp;'1. Kurulum'!$C$10))</f>
        <v/>
      </c>
      <c r="I12" s="79">
        <f>IF($A12="","",SUMIFS('3. İzin Kaydı'!$E:$E,'3. İzin Kaydı'!$A:$A,$A12,'3. İzin Kaydı'!$B:$B,"Yıllık izin",'3. İzin Kaydı'!$F:$F,"Bekliyor",'3. İzin Kaydı'!$C:$C,"&gt;="&amp;'1. Kurulum'!$C$9,'3. İzin Kaydı'!$C:$C,"&lt;="&amp;'1. Kurulum'!$C$10))</f>
        <v/>
      </c>
      <c r="J12" s="79">
        <f>IF($A12="","",$G12-$H12-$I12)</f>
        <v/>
      </c>
    </row>
    <row r="13" ht="21.75" customHeight="1" s="55">
      <c r="A13" s="75" t="n"/>
      <c r="B13" s="77" t="n"/>
      <c r="C13" s="77" t="n"/>
      <c r="D13" s="78" t="n"/>
      <c r="E13" s="78" t="n"/>
      <c r="F13" s="78" t="n"/>
      <c r="G13" s="79">
        <f>IF($A13="","",ROUND($E13*MAX(0,MIN('1. Kurulum'!$C$10,IF($C13="",'1. Kurulum'!$C$10,$C13))-MAX('1. Kurulum'!$C$9,$B13)+1)/('1. Kurulum'!$C$10-'1. Kurulum'!$C$9+1),1)+IF(AND($A13&lt;&gt;"",$B13&lt;='1. Kurulum'!$C$9),$F13,0))</f>
        <v/>
      </c>
      <c r="H13" s="79">
        <f>IF($A13="","",SUMIFS('3. İzin Kaydı'!$E:$E,'3. İzin Kaydı'!$A:$A,$A13,'3. İzin Kaydı'!$B:$B,"Yıllık izin",'3. İzin Kaydı'!$F:$F,"Onaylandı",'3. İzin Kaydı'!$C:$C,"&gt;="&amp;'1. Kurulum'!$C$9,'3. İzin Kaydı'!$C:$C,"&lt;="&amp;'1. Kurulum'!$C$10))</f>
        <v/>
      </c>
      <c r="I13" s="79">
        <f>IF($A13="","",SUMIFS('3. İzin Kaydı'!$E:$E,'3. İzin Kaydı'!$A:$A,$A13,'3. İzin Kaydı'!$B:$B,"Yıllık izin",'3. İzin Kaydı'!$F:$F,"Bekliyor",'3. İzin Kaydı'!$C:$C,"&gt;="&amp;'1. Kurulum'!$C$9,'3. İzin Kaydı'!$C:$C,"&lt;="&amp;'1. Kurulum'!$C$10))</f>
        <v/>
      </c>
      <c r="J13" s="79">
        <f>IF($A13="","",$G13-$H13-$I13)</f>
        <v/>
      </c>
    </row>
    <row r="14" ht="21.75" customHeight="1" s="55">
      <c r="A14" s="75" t="n"/>
      <c r="B14" s="77" t="n"/>
      <c r="C14" s="77" t="n"/>
      <c r="D14" s="78" t="n"/>
      <c r="E14" s="78" t="n"/>
      <c r="F14" s="78" t="n"/>
      <c r="G14" s="79">
        <f>IF($A14="","",ROUND($E14*MAX(0,MIN('1. Kurulum'!$C$10,IF($C14="",'1. Kurulum'!$C$10,$C14))-MAX('1. Kurulum'!$C$9,$B14)+1)/('1. Kurulum'!$C$10-'1. Kurulum'!$C$9+1),1)+IF(AND($A14&lt;&gt;"",$B14&lt;='1. Kurulum'!$C$9),$F14,0))</f>
        <v/>
      </c>
      <c r="H14" s="79">
        <f>IF($A14="","",SUMIFS('3. İzin Kaydı'!$E:$E,'3. İzin Kaydı'!$A:$A,$A14,'3. İzin Kaydı'!$B:$B,"Yıllık izin",'3. İzin Kaydı'!$F:$F,"Onaylandı",'3. İzin Kaydı'!$C:$C,"&gt;="&amp;'1. Kurulum'!$C$9,'3. İzin Kaydı'!$C:$C,"&lt;="&amp;'1. Kurulum'!$C$10))</f>
        <v/>
      </c>
      <c r="I14" s="79">
        <f>IF($A14="","",SUMIFS('3. İzin Kaydı'!$E:$E,'3. İzin Kaydı'!$A:$A,$A14,'3. İzin Kaydı'!$B:$B,"Yıllık izin",'3. İzin Kaydı'!$F:$F,"Bekliyor",'3. İzin Kaydı'!$C:$C,"&gt;="&amp;'1. Kurulum'!$C$9,'3. İzin Kaydı'!$C:$C,"&lt;="&amp;'1. Kurulum'!$C$10))</f>
        <v/>
      </c>
      <c r="J14" s="79">
        <f>IF($A14="","",$G14-$H14-$I14)</f>
        <v/>
      </c>
    </row>
    <row r="15" ht="21.75" customHeight="1" s="55">
      <c r="A15" s="75" t="n"/>
      <c r="B15" s="77" t="n"/>
      <c r="C15" s="77" t="n"/>
      <c r="D15" s="78" t="n"/>
      <c r="E15" s="78" t="n"/>
      <c r="F15" s="78" t="n"/>
      <c r="G15" s="79">
        <f>IF($A15="","",ROUND($E15*MAX(0,MIN('1. Kurulum'!$C$10,IF($C15="",'1. Kurulum'!$C$10,$C15))-MAX('1. Kurulum'!$C$9,$B15)+1)/('1. Kurulum'!$C$10-'1. Kurulum'!$C$9+1),1)+IF(AND($A15&lt;&gt;"",$B15&lt;='1. Kurulum'!$C$9),$F15,0))</f>
        <v/>
      </c>
      <c r="H15" s="79">
        <f>IF($A15="","",SUMIFS('3. İzin Kaydı'!$E:$E,'3. İzin Kaydı'!$A:$A,$A15,'3. İzin Kaydı'!$B:$B,"Yıllık izin",'3. İzin Kaydı'!$F:$F,"Onaylandı",'3. İzin Kaydı'!$C:$C,"&gt;="&amp;'1. Kurulum'!$C$9,'3. İzin Kaydı'!$C:$C,"&lt;="&amp;'1. Kurulum'!$C$10))</f>
        <v/>
      </c>
      <c r="I15" s="79">
        <f>IF($A15="","",SUMIFS('3. İzin Kaydı'!$E:$E,'3. İzin Kaydı'!$A:$A,$A15,'3. İzin Kaydı'!$B:$B,"Yıllık izin",'3. İzin Kaydı'!$F:$F,"Bekliyor",'3. İzin Kaydı'!$C:$C,"&gt;="&amp;'1. Kurulum'!$C$9,'3. İzin Kaydı'!$C:$C,"&lt;="&amp;'1. Kurulum'!$C$10))</f>
        <v/>
      </c>
      <c r="J15" s="79">
        <f>IF($A15="","",$G15-$H15-$I15)</f>
        <v/>
      </c>
    </row>
    <row r="16" ht="21.75" customHeight="1" s="55">
      <c r="A16" s="75" t="n"/>
      <c r="B16" s="77" t="n"/>
      <c r="C16" s="77" t="n"/>
      <c r="D16" s="78" t="n"/>
      <c r="E16" s="78" t="n"/>
      <c r="F16" s="78" t="n"/>
      <c r="G16" s="79">
        <f>IF($A16="","",ROUND($E16*MAX(0,MIN('1. Kurulum'!$C$10,IF($C16="",'1. Kurulum'!$C$10,$C16))-MAX('1. Kurulum'!$C$9,$B16)+1)/('1. Kurulum'!$C$10-'1. Kurulum'!$C$9+1),1)+IF(AND($A16&lt;&gt;"",$B16&lt;='1. Kurulum'!$C$9),$F16,0))</f>
        <v/>
      </c>
      <c r="H16" s="79">
        <f>IF($A16="","",SUMIFS('3. İzin Kaydı'!$E:$E,'3. İzin Kaydı'!$A:$A,$A16,'3. İzin Kaydı'!$B:$B,"Yıllık izin",'3. İzin Kaydı'!$F:$F,"Onaylandı",'3. İzin Kaydı'!$C:$C,"&gt;="&amp;'1. Kurulum'!$C$9,'3. İzin Kaydı'!$C:$C,"&lt;="&amp;'1. Kurulum'!$C$10))</f>
        <v/>
      </c>
      <c r="I16" s="79">
        <f>IF($A16="","",SUMIFS('3. İzin Kaydı'!$E:$E,'3. İzin Kaydı'!$A:$A,$A16,'3. İzin Kaydı'!$B:$B,"Yıllık izin",'3. İzin Kaydı'!$F:$F,"Bekliyor",'3. İzin Kaydı'!$C:$C,"&gt;="&amp;'1. Kurulum'!$C$9,'3. İzin Kaydı'!$C:$C,"&lt;="&amp;'1. Kurulum'!$C$10))</f>
        <v/>
      </c>
      <c r="J16" s="79">
        <f>IF($A16="","",$G16-$H16-$I16)</f>
        <v/>
      </c>
    </row>
    <row r="17" ht="21.75" customHeight="1" s="55">
      <c r="A17" s="75" t="n"/>
      <c r="B17" s="77" t="n"/>
      <c r="C17" s="77" t="n"/>
      <c r="D17" s="78" t="n"/>
      <c r="E17" s="78" t="n"/>
      <c r="F17" s="78" t="n"/>
      <c r="G17" s="79">
        <f>IF($A17="","",ROUND($E17*MAX(0,MIN('1. Kurulum'!$C$10,IF($C17="",'1. Kurulum'!$C$10,$C17))-MAX('1. Kurulum'!$C$9,$B17)+1)/('1. Kurulum'!$C$10-'1. Kurulum'!$C$9+1),1)+IF(AND($A17&lt;&gt;"",$B17&lt;='1. Kurulum'!$C$9),$F17,0))</f>
        <v/>
      </c>
      <c r="H17" s="79">
        <f>IF($A17="","",SUMIFS('3. İzin Kaydı'!$E:$E,'3. İzin Kaydı'!$A:$A,$A17,'3. İzin Kaydı'!$B:$B,"Yıllık izin",'3. İzin Kaydı'!$F:$F,"Onaylandı",'3. İzin Kaydı'!$C:$C,"&gt;="&amp;'1. Kurulum'!$C$9,'3. İzin Kaydı'!$C:$C,"&lt;="&amp;'1. Kurulum'!$C$10))</f>
        <v/>
      </c>
      <c r="I17" s="79">
        <f>IF($A17="","",SUMIFS('3. İzin Kaydı'!$E:$E,'3. İzin Kaydı'!$A:$A,$A17,'3. İzin Kaydı'!$B:$B,"Yıllık izin",'3. İzin Kaydı'!$F:$F,"Bekliyor",'3. İzin Kaydı'!$C:$C,"&gt;="&amp;'1. Kurulum'!$C$9,'3. İzin Kaydı'!$C:$C,"&lt;="&amp;'1. Kurulum'!$C$10))</f>
        <v/>
      </c>
      <c r="J17" s="79">
        <f>IF($A17="","",$G17-$H17-$I17)</f>
        <v/>
      </c>
    </row>
    <row r="18" ht="21.75" customHeight="1" s="55">
      <c r="A18" s="75" t="n"/>
      <c r="B18" s="77" t="n"/>
      <c r="C18" s="77" t="n"/>
      <c r="D18" s="78" t="n"/>
      <c r="E18" s="78" t="n"/>
      <c r="F18" s="78" t="n"/>
      <c r="G18" s="79">
        <f>IF($A18="","",ROUND($E18*MAX(0,MIN('1. Kurulum'!$C$10,IF($C18="",'1. Kurulum'!$C$10,$C18))-MAX('1. Kurulum'!$C$9,$B18)+1)/('1. Kurulum'!$C$10-'1. Kurulum'!$C$9+1),1)+IF(AND($A18&lt;&gt;"",$B18&lt;='1. Kurulum'!$C$9),$F18,0))</f>
        <v/>
      </c>
      <c r="H18" s="79">
        <f>IF($A18="","",SUMIFS('3. İzin Kaydı'!$E:$E,'3. İzin Kaydı'!$A:$A,$A18,'3. İzin Kaydı'!$B:$B,"Yıllık izin",'3. İzin Kaydı'!$F:$F,"Onaylandı",'3. İzin Kaydı'!$C:$C,"&gt;="&amp;'1. Kurulum'!$C$9,'3. İzin Kaydı'!$C:$C,"&lt;="&amp;'1. Kurulum'!$C$10))</f>
        <v/>
      </c>
      <c r="I18" s="79">
        <f>IF($A18="","",SUMIFS('3. İzin Kaydı'!$E:$E,'3. İzin Kaydı'!$A:$A,$A18,'3. İzin Kaydı'!$B:$B,"Yıllık izin",'3. İzin Kaydı'!$F:$F,"Bekliyor",'3. İzin Kaydı'!$C:$C,"&gt;="&amp;'1. Kurulum'!$C$9,'3. İzin Kaydı'!$C:$C,"&lt;="&amp;'1. Kurulum'!$C$10))</f>
        <v/>
      </c>
      <c r="J18" s="79">
        <f>IF($A18="","",$G18-$H18-$I18)</f>
        <v/>
      </c>
    </row>
    <row r="19" ht="21.75" customHeight="1" s="55">
      <c r="A19" s="75" t="n"/>
      <c r="B19" s="77" t="n"/>
      <c r="C19" s="77" t="n"/>
      <c r="D19" s="78" t="n"/>
      <c r="E19" s="78" t="n"/>
      <c r="F19" s="78" t="n"/>
      <c r="G19" s="79">
        <f>IF($A19="","",ROUND($E19*MAX(0,MIN('1. Kurulum'!$C$10,IF($C19="",'1. Kurulum'!$C$10,$C19))-MAX('1. Kurulum'!$C$9,$B19)+1)/('1. Kurulum'!$C$10-'1. Kurulum'!$C$9+1),1)+IF(AND($A19&lt;&gt;"",$B19&lt;='1. Kurulum'!$C$9),$F19,0))</f>
        <v/>
      </c>
      <c r="H19" s="79">
        <f>IF($A19="","",SUMIFS('3. İzin Kaydı'!$E:$E,'3. İzin Kaydı'!$A:$A,$A19,'3. İzin Kaydı'!$B:$B,"Yıllık izin",'3. İzin Kaydı'!$F:$F,"Onaylandı",'3. İzin Kaydı'!$C:$C,"&gt;="&amp;'1. Kurulum'!$C$9,'3. İzin Kaydı'!$C:$C,"&lt;="&amp;'1. Kurulum'!$C$10))</f>
        <v/>
      </c>
      <c r="I19" s="79">
        <f>IF($A19="","",SUMIFS('3. İzin Kaydı'!$E:$E,'3. İzin Kaydı'!$A:$A,$A19,'3. İzin Kaydı'!$B:$B,"Yıllık izin",'3. İzin Kaydı'!$F:$F,"Bekliyor",'3. İzin Kaydı'!$C:$C,"&gt;="&amp;'1. Kurulum'!$C$9,'3. İzin Kaydı'!$C:$C,"&lt;="&amp;'1. Kurulum'!$C$10))</f>
        <v/>
      </c>
      <c r="J19" s="79">
        <f>IF($A19="","",$G19-$H19-$I19)</f>
        <v/>
      </c>
    </row>
    <row r="20" ht="21.75" customHeight="1" s="55">
      <c r="A20" s="75" t="n"/>
      <c r="B20" s="77" t="n"/>
      <c r="C20" s="77" t="n"/>
      <c r="D20" s="78" t="n"/>
      <c r="E20" s="78" t="n"/>
      <c r="F20" s="78" t="n"/>
      <c r="G20" s="79">
        <f>IF($A20="","",ROUND($E20*MAX(0,MIN('1. Kurulum'!$C$10,IF($C20="",'1. Kurulum'!$C$10,$C20))-MAX('1. Kurulum'!$C$9,$B20)+1)/('1. Kurulum'!$C$10-'1. Kurulum'!$C$9+1),1)+IF(AND($A20&lt;&gt;"",$B20&lt;='1. Kurulum'!$C$9),$F20,0))</f>
        <v/>
      </c>
      <c r="H20" s="79">
        <f>IF($A20="","",SUMIFS('3. İzin Kaydı'!$E:$E,'3. İzin Kaydı'!$A:$A,$A20,'3. İzin Kaydı'!$B:$B,"Yıllık izin",'3. İzin Kaydı'!$F:$F,"Onaylandı",'3. İzin Kaydı'!$C:$C,"&gt;="&amp;'1. Kurulum'!$C$9,'3. İzin Kaydı'!$C:$C,"&lt;="&amp;'1. Kurulum'!$C$10))</f>
        <v/>
      </c>
      <c r="I20" s="79">
        <f>IF($A20="","",SUMIFS('3. İzin Kaydı'!$E:$E,'3. İzin Kaydı'!$A:$A,$A20,'3. İzin Kaydı'!$B:$B,"Yıllık izin",'3. İzin Kaydı'!$F:$F,"Bekliyor",'3. İzin Kaydı'!$C:$C,"&gt;="&amp;'1. Kurulum'!$C$9,'3. İzin Kaydı'!$C:$C,"&lt;="&amp;'1. Kurulum'!$C$10))</f>
        <v/>
      </c>
      <c r="J20" s="79">
        <f>IF($A20="","",$G20-$H20-$I20)</f>
        <v/>
      </c>
    </row>
    <row r="21" ht="21.75" customHeight="1" s="55">
      <c r="A21" s="75" t="n"/>
      <c r="B21" s="77" t="n"/>
      <c r="C21" s="77" t="n"/>
      <c r="D21" s="78" t="n"/>
      <c r="E21" s="78" t="n"/>
      <c r="F21" s="78" t="n"/>
      <c r="G21" s="79">
        <f>IF($A21="","",ROUND($E21*MAX(0,MIN('1. Kurulum'!$C$10,IF($C21="",'1. Kurulum'!$C$10,$C21))-MAX('1. Kurulum'!$C$9,$B21)+1)/('1. Kurulum'!$C$10-'1. Kurulum'!$C$9+1),1)+IF(AND($A21&lt;&gt;"",$B21&lt;='1. Kurulum'!$C$9),$F21,0))</f>
        <v/>
      </c>
      <c r="H21" s="79">
        <f>IF($A21="","",SUMIFS('3. İzin Kaydı'!$E:$E,'3. İzin Kaydı'!$A:$A,$A21,'3. İzin Kaydı'!$B:$B,"Yıllık izin",'3. İzin Kaydı'!$F:$F,"Onaylandı",'3. İzin Kaydı'!$C:$C,"&gt;="&amp;'1. Kurulum'!$C$9,'3. İzin Kaydı'!$C:$C,"&lt;="&amp;'1. Kurulum'!$C$10))</f>
        <v/>
      </c>
      <c r="I21" s="79">
        <f>IF($A21="","",SUMIFS('3. İzin Kaydı'!$E:$E,'3. İzin Kaydı'!$A:$A,$A21,'3. İzin Kaydı'!$B:$B,"Yıllık izin",'3. İzin Kaydı'!$F:$F,"Bekliyor",'3. İzin Kaydı'!$C:$C,"&gt;="&amp;'1. Kurulum'!$C$9,'3. İzin Kaydı'!$C:$C,"&lt;="&amp;'1. Kurulum'!$C$10))</f>
        <v/>
      </c>
      <c r="J21" s="79">
        <f>IF($A21="","",$G21-$H21-$I21)</f>
        <v/>
      </c>
    </row>
    <row r="22" ht="21.75" customHeight="1" s="55">
      <c r="A22" s="75" t="n"/>
      <c r="B22" s="77" t="n"/>
      <c r="C22" s="77" t="n"/>
      <c r="D22" s="78" t="n"/>
      <c r="E22" s="78" t="n"/>
      <c r="F22" s="78" t="n"/>
      <c r="G22" s="79">
        <f>IF($A22="","",ROUND($E22*MAX(0,MIN('1. Kurulum'!$C$10,IF($C22="",'1. Kurulum'!$C$10,$C22))-MAX('1. Kurulum'!$C$9,$B22)+1)/('1. Kurulum'!$C$10-'1. Kurulum'!$C$9+1),1)+IF(AND($A22&lt;&gt;"",$B22&lt;='1. Kurulum'!$C$9),$F22,0))</f>
        <v/>
      </c>
      <c r="H22" s="79">
        <f>IF($A22="","",SUMIFS('3. İzin Kaydı'!$E:$E,'3. İzin Kaydı'!$A:$A,$A22,'3. İzin Kaydı'!$B:$B,"Yıllık izin",'3. İzin Kaydı'!$F:$F,"Onaylandı",'3. İzin Kaydı'!$C:$C,"&gt;="&amp;'1. Kurulum'!$C$9,'3. İzin Kaydı'!$C:$C,"&lt;="&amp;'1. Kurulum'!$C$10))</f>
        <v/>
      </c>
      <c r="I22" s="79">
        <f>IF($A22="","",SUMIFS('3. İzin Kaydı'!$E:$E,'3. İzin Kaydı'!$A:$A,$A22,'3. İzin Kaydı'!$B:$B,"Yıllık izin",'3. İzin Kaydı'!$F:$F,"Bekliyor",'3. İzin Kaydı'!$C:$C,"&gt;="&amp;'1. Kurulum'!$C$9,'3. İzin Kaydı'!$C:$C,"&lt;="&amp;'1. Kurulum'!$C$10))</f>
        <v/>
      </c>
      <c r="J22" s="79">
        <f>IF($A22="","",$G22-$H22-$I22)</f>
        <v/>
      </c>
    </row>
    <row r="23" ht="21.75" customHeight="1" s="55">
      <c r="A23" s="75" t="n"/>
      <c r="B23" s="77" t="n"/>
      <c r="C23" s="77" t="n"/>
      <c r="D23" s="78" t="n"/>
      <c r="E23" s="78" t="n"/>
      <c r="F23" s="78" t="n"/>
      <c r="G23" s="79">
        <f>IF($A23="","",ROUND($E23*MAX(0,MIN('1. Kurulum'!$C$10,IF($C23="",'1. Kurulum'!$C$10,$C23))-MAX('1. Kurulum'!$C$9,$B23)+1)/('1. Kurulum'!$C$10-'1. Kurulum'!$C$9+1),1)+IF(AND($A23&lt;&gt;"",$B23&lt;='1. Kurulum'!$C$9),$F23,0))</f>
        <v/>
      </c>
      <c r="H23" s="79">
        <f>IF($A23="","",SUMIFS('3. İzin Kaydı'!$E:$E,'3. İzin Kaydı'!$A:$A,$A23,'3. İzin Kaydı'!$B:$B,"Yıllık izin",'3. İzin Kaydı'!$F:$F,"Onaylandı",'3. İzin Kaydı'!$C:$C,"&gt;="&amp;'1. Kurulum'!$C$9,'3. İzin Kaydı'!$C:$C,"&lt;="&amp;'1. Kurulum'!$C$10))</f>
        <v/>
      </c>
      <c r="I23" s="79">
        <f>IF($A23="","",SUMIFS('3. İzin Kaydı'!$E:$E,'3. İzin Kaydı'!$A:$A,$A23,'3. İzin Kaydı'!$B:$B,"Yıllık izin",'3. İzin Kaydı'!$F:$F,"Bekliyor",'3. İzin Kaydı'!$C:$C,"&gt;="&amp;'1. Kurulum'!$C$9,'3. İzin Kaydı'!$C:$C,"&lt;="&amp;'1. Kurulum'!$C$10))</f>
        <v/>
      </c>
      <c r="J23" s="79">
        <f>IF($A23="","",$G23-$H23-$I23)</f>
        <v/>
      </c>
    </row>
    <row r="24" ht="21.75" customHeight="1" s="55">
      <c r="A24" s="75" t="n"/>
      <c r="B24" s="77" t="n"/>
      <c r="C24" s="77" t="n"/>
      <c r="D24" s="78" t="n"/>
      <c r="E24" s="78" t="n"/>
      <c r="F24" s="78" t="n"/>
      <c r="G24" s="79">
        <f>IF($A24="","",ROUND($E24*MAX(0,MIN('1. Kurulum'!$C$10,IF($C24="",'1. Kurulum'!$C$10,$C24))-MAX('1. Kurulum'!$C$9,$B24)+1)/('1. Kurulum'!$C$10-'1. Kurulum'!$C$9+1),1)+IF(AND($A24&lt;&gt;"",$B24&lt;='1. Kurulum'!$C$9),$F24,0))</f>
        <v/>
      </c>
      <c r="H24" s="79">
        <f>IF($A24="","",SUMIFS('3. İzin Kaydı'!$E:$E,'3. İzin Kaydı'!$A:$A,$A24,'3. İzin Kaydı'!$B:$B,"Yıllık izin",'3. İzin Kaydı'!$F:$F,"Onaylandı",'3. İzin Kaydı'!$C:$C,"&gt;="&amp;'1. Kurulum'!$C$9,'3. İzin Kaydı'!$C:$C,"&lt;="&amp;'1. Kurulum'!$C$10))</f>
        <v/>
      </c>
      <c r="I24" s="79">
        <f>IF($A24="","",SUMIFS('3. İzin Kaydı'!$E:$E,'3. İzin Kaydı'!$A:$A,$A24,'3. İzin Kaydı'!$B:$B,"Yıllık izin",'3. İzin Kaydı'!$F:$F,"Bekliyor",'3. İzin Kaydı'!$C:$C,"&gt;="&amp;'1. Kurulum'!$C$9,'3. İzin Kaydı'!$C:$C,"&lt;="&amp;'1. Kurulum'!$C$10))</f>
        <v/>
      </c>
      <c r="J24" s="79">
        <f>IF($A24="","",$G24-$H24-$I24)</f>
        <v/>
      </c>
    </row>
    <row r="25" ht="21.75" customHeight="1" s="55">
      <c r="A25" s="75" t="n"/>
      <c r="B25" s="77" t="n"/>
      <c r="C25" s="77" t="n"/>
      <c r="D25" s="78" t="n"/>
      <c r="E25" s="78" t="n"/>
      <c r="F25" s="78" t="n"/>
      <c r="G25" s="79">
        <f>IF($A25="","",ROUND($E25*MAX(0,MIN('1. Kurulum'!$C$10,IF($C25="",'1. Kurulum'!$C$10,$C25))-MAX('1. Kurulum'!$C$9,$B25)+1)/('1. Kurulum'!$C$10-'1. Kurulum'!$C$9+1),1)+IF(AND($A25&lt;&gt;"",$B25&lt;='1. Kurulum'!$C$9),$F25,0))</f>
        <v/>
      </c>
      <c r="H25" s="79">
        <f>IF($A25="","",SUMIFS('3. İzin Kaydı'!$E:$E,'3. İzin Kaydı'!$A:$A,$A25,'3. İzin Kaydı'!$B:$B,"Yıllık izin",'3. İzin Kaydı'!$F:$F,"Onaylandı",'3. İzin Kaydı'!$C:$C,"&gt;="&amp;'1. Kurulum'!$C$9,'3. İzin Kaydı'!$C:$C,"&lt;="&amp;'1. Kurulum'!$C$10))</f>
        <v/>
      </c>
      <c r="I25" s="79">
        <f>IF($A25="","",SUMIFS('3. İzin Kaydı'!$E:$E,'3. İzin Kaydı'!$A:$A,$A25,'3. İzin Kaydı'!$B:$B,"Yıllık izin",'3. İzin Kaydı'!$F:$F,"Bekliyor",'3. İzin Kaydı'!$C:$C,"&gt;="&amp;'1. Kurulum'!$C$9,'3. İzin Kaydı'!$C:$C,"&lt;="&amp;'1. Kurulum'!$C$10))</f>
        <v/>
      </c>
      <c r="J25" s="79">
        <f>IF($A25="","",$G25-$H25-$I25)</f>
        <v/>
      </c>
    </row>
    <row r="26" ht="21.75" customHeight="1" s="55">
      <c r="A26" s="75" t="n"/>
      <c r="B26" s="77" t="n"/>
      <c r="C26" s="77" t="n"/>
      <c r="D26" s="78" t="n"/>
      <c r="E26" s="78" t="n"/>
      <c r="F26" s="78" t="n"/>
      <c r="G26" s="79">
        <f>IF($A26="","",ROUND($E26*MAX(0,MIN('1. Kurulum'!$C$10,IF($C26="",'1. Kurulum'!$C$10,$C26))-MAX('1. Kurulum'!$C$9,$B26)+1)/('1. Kurulum'!$C$10-'1. Kurulum'!$C$9+1),1)+IF(AND($A26&lt;&gt;"",$B26&lt;='1. Kurulum'!$C$9),$F26,0))</f>
        <v/>
      </c>
      <c r="H26" s="79">
        <f>IF($A26="","",SUMIFS('3. İzin Kaydı'!$E:$E,'3. İzin Kaydı'!$A:$A,$A26,'3. İzin Kaydı'!$B:$B,"Yıllık izin",'3. İzin Kaydı'!$F:$F,"Onaylandı",'3. İzin Kaydı'!$C:$C,"&gt;="&amp;'1. Kurulum'!$C$9,'3. İzin Kaydı'!$C:$C,"&lt;="&amp;'1. Kurulum'!$C$10))</f>
        <v/>
      </c>
      <c r="I26" s="79">
        <f>IF($A26="","",SUMIFS('3. İzin Kaydı'!$E:$E,'3. İzin Kaydı'!$A:$A,$A26,'3. İzin Kaydı'!$B:$B,"Yıllık izin",'3. İzin Kaydı'!$F:$F,"Bekliyor",'3. İzin Kaydı'!$C:$C,"&gt;="&amp;'1. Kurulum'!$C$9,'3. İzin Kaydı'!$C:$C,"&lt;="&amp;'1. Kurulum'!$C$10))</f>
        <v/>
      </c>
      <c r="J26" s="79">
        <f>IF($A26="","",$G26-$H26-$I26)</f>
        <v/>
      </c>
    </row>
    <row r="27" ht="21.75" customHeight="1" s="55">
      <c r="A27" s="75" t="n"/>
      <c r="B27" s="77" t="n"/>
      <c r="C27" s="77" t="n"/>
      <c r="D27" s="78" t="n"/>
      <c r="E27" s="78" t="n"/>
      <c r="F27" s="78" t="n"/>
      <c r="G27" s="79">
        <f>IF($A27="","",ROUND($E27*MAX(0,MIN('1. Kurulum'!$C$10,IF($C27="",'1. Kurulum'!$C$10,$C27))-MAX('1. Kurulum'!$C$9,$B27)+1)/('1. Kurulum'!$C$10-'1. Kurulum'!$C$9+1),1)+IF(AND($A27&lt;&gt;"",$B27&lt;='1. Kurulum'!$C$9),$F27,0))</f>
        <v/>
      </c>
      <c r="H27" s="79">
        <f>IF($A27="","",SUMIFS('3. İzin Kaydı'!$E:$E,'3. İzin Kaydı'!$A:$A,$A27,'3. İzin Kaydı'!$B:$B,"Yıllık izin",'3. İzin Kaydı'!$F:$F,"Onaylandı",'3. İzin Kaydı'!$C:$C,"&gt;="&amp;'1. Kurulum'!$C$9,'3. İzin Kaydı'!$C:$C,"&lt;="&amp;'1. Kurulum'!$C$10))</f>
        <v/>
      </c>
      <c r="I27" s="79">
        <f>IF($A27="","",SUMIFS('3. İzin Kaydı'!$E:$E,'3. İzin Kaydı'!$A:$A,$A27,'3. İzin Kaydı'!$B:$B,"Yıllık izin",'3. İzin Kaydı'!$F:$F,"Bekliyor",'3. İzin Kaydı'!$C:$C,"&gt;="&amp;'1. Kurulum'!$C$9,'3. İzin Kaydı'!$C:$C,"&lt;="&amp;'1. Kurulum'!$C$10))</f>
        <v/>
      </c>
      <c r="J27" s="79">
        <f>IF($A27="","",$G27-$H27-$I27)</f>
        <v/>
      </c>
    </row>
    <row r="28" ht="21.75" customHeight="1" s="55">
      <c r="A28" s="75" t="n"/>
      <c r="B28" s="77" t="n"/>
      <c r="C28" s="77" t="n"/>
      <c r="D28" s="78" t="n"/>
      <c r="E28" s="78" t="n"/>
      <c r="F28" s="78" t="n"/>
      <c r="G28" s="79">
        <f>IF($A28="","",ROUND($E28*MAX(0,MIN('1. Kurulum'!$C$10,IF($C28="",'1. Kurulum'!$C$10,$C28))-MAX('1. Kurulum'!$C$9,$B28)+1)/('1. Kurulum'!$C$10-'1. Kurulum'!$C$9+1),1)+IF(AND($A28&lt;&gt;"",$B28&lt;='1. Kurulum'!$C$9),$F28,0))</f>
        <v/>
      </c>
      <c r="H28" s="79">
        <f>IF($A28="","",SUMIFS('3. İzin Kaydı'!$E:$E,'3. İzin Kaydı'!$A:$A,$A28,'3. İzin Kaydı'!$B:$B,"Yıllık izin",'3. İzin Kaydı'!$F:$F,"Onaylandı",'3. İzin Kaydı'!$C:$C,"&gt;="&amp;'1. Kurulum'!$C$9,'3. İzin Kaydı'!$C:$C,"&lt;="&amp;'1. Kurulum'!$C$10))</f>
        <v/>
      </c>
      <c r="I28" s="79">
        <f>IF($A28="","",SUMIFS('3. İzin Kaydı'!$E:$E,'3. İzin Kaydı'!$A:$A,$A28,'3. İzin Kaydı'!$B:$B,"Yıllık izin",'3. İzin Kaydı'!$F:$F,"Bekliyor",'3. İzin Kaydı'!$C:$C,"&gt;="&amp;'1. Kurulum'!$C$9,'3. İzin Kaydı'!$C:$C,"&lt;="&amp;'1. Kurulum'!$C$10))</f>
        <v/>
      </c>
      <c r="J28" s="79">
        <f>IF($A28="","",$G28-$H28-$I28)</f>
        <v/>
      </c>
    </row>
    <row r="29" ht="21.75" customHeight="1" s="55">
      <c r="A29" s="75" t="n"/>
      <c r="B29" s="77" t="n"/>
      <c r="C29" s="77" t="n"/>
      <c r="D29" s="78" t="n"/>
      <c r="E29" s="78" t="n"/>
      <c r="F29" s="78" t="n"/>
      <c r="G29" s="79">
        <f>IF($A29="","",ROUND($E29*MAX(0,MIN('1. Kurulum'!$C$10,IF($C29="",'1. Kurulum'!$C$10,$C29))-MAX('1. Kurulum'!$C$9,$B29)+1)/('1. Kurulum'!$C$10-'1. Kurulum'!$C$9+1),1)+IF(AND($A29&lt;&gt;"",$B29&lt;='1. Kurulum'!$C$9),$F29,0))</f>
        <v/>
      </c>
      <c r="H29" s="79">
        <f>IF($A29="","",SUMIFS('3. İzin Kaydı'!$E:$E,'3. İzin Kaydı'!$A:$A,$A29,'3. İzin Kaydı'!$B:$B,"Yıllık izin",'3. İzin Kaydı'!$F:$F,"Onaylandı",'3. İzin Kaydı'!$C:$C,"&gt;="&amp;'1. Kurulum'!$C$9,'3. İzin Kaydı'!$C:$C,"&lt;="&amp;'1. Kurulum'!$C$10))</f>
        <v/>
      </c>
      <c r="I29" s="79">
        <f>IF($A29="","",SUMIFS('3. İzin Kaydı'!$E:$E,'3. İzin Kaydı'!$A:$A,$A29,'3. İzin Kaydı'!$B:$B,"Yıllık izin",'3. İzin Kaydı'!$F:$F,"Bekliyor",'3. İzin Kaydı'!$C:$C,"&gt;="&amp;'1. Kurulum'!$C$9,'3. İzin Kaydı'!$C:$C,"&lt;="&amp;'1. Kurulum'!$C$10))</f>
        <v/>
      </c>
      <c r="J29" s="79">
        <f>IF($A29="","",$G29-$H29-$I29)</f>
        <v/>
      </c>
    </row>
    <row r="30" ht="21.75" customHeight="1" s="55">
      <c r="A30" s="75" t="n"/>
      <c r="B30" s="77" t="n"/>
      <c r="C30" s="77" t="n"/>
      <c r="D30" s="78" t="n"/>
      <c r="E30" s="78" t="n"/>
      <c r="F30" s="78" t="n"/>
      <c r="G30" s="79">
        <f>IF($A30="","",ROUND($E30*MAX(0,MIN('1. Kurulum'!$C$10,IF($C30="",'1. Kurulum'!$C$10,$C30))-MAX('1. Kurulum'!$C$9,$B30)+1)/('1. Kurulum'!$C$10-'1. Kurulum'!$C$9+1),1)+IF(AND($A30&lt;&gt;"",$B30&lt;='1. Kurulum'!$C$9),$F30,0))</f>
        <v/>
      </c>
      <c r="H30" s="79">
        <f>IF($A30="","",SUMIFS('3. İzin Kaydı'!$E:$E,'3. İzin Kaydı'!$A:$A,$A30,'3. İzin Kaydı'!$B:$B,"Yıllık izin",'3. İzin Kaydı'!$F:$F,"Onaylandı",'3. İzin Kaydı'!$C:$C,"&gt;="&amp;'1. Kurulum'!$C$9,'3. İzin Kaydı'!$C:$C,"&lt;="&amp;'1. Kurulum'!$C$10))</f>
        <v/>
      </c>
      <c r="I30" s="79">
        <f>IF($A30="","",SUMIFS('3. İzin Kaydı'!$E:$E,'3. İzin Kaydı'!$A:$A,$A30,'3. İzin Kaydı'!$B:$B,"Yıllık izin",'3. İzin Kaydı'!$F:$F,"Bekliyor",'3. İzin Kaydı'!$C:$C,"&gt;="&amp;'1. Kurulum'!$C$9,'3. İzin Kaydı'!$C:$C,"&lt;="&amp;'1. Kurulum'!$C$10))</f>
        <v/>
      </c>
      <c r="J30" s="79">
        <f>IF($A30="","",$G30-$H30-$I30)</f>
        <v/>
      </c>
    </row>
    <row r="31" ht="21.75" customHeight="1" s="55">
      <c r="A31" s="75" t="n"/>
      <c r="B31" s="77" t="n"/>
      <c r="C31" s="77" t="n"/>
      <c r="D31" s="78" t="n"/>
      <c r="E31" s="78" t="n"/>
      <c r="F31" s="78" t="n"/>
      <c r="G31" s="79">
        <f>IF($A31="","",ROUND($E31*MAX(0,MIN('1. Kurulum'!$C$10,IF($C31="",'1. Kurulum'!$C$10,$C31))-MAX('1. Kurulum'!$C$9,$B31)+1)/('1. Kurulum'!$C$10-'1. Kurulum'!$C$9+1),1)+IF(AND($A31&lt;&gt;"",$B31&lt;='1. Kurulum'!$C$9),$F31,0))</f>
        <v/>
      </c>
      <c r="H31" s="79">
        <f>IF($A31="","",SUMIFS('3. İzin Kaydı'!$E:$E,'3. İzin Kaydı'!$A:$A,$A31,'3. İzin Kaydı'!$B:$B,"Yıllık izin",'3. İzin Kaydı'!$F:$F,"Onaylandı",'3. İzin Kaydı'!$C:$C,"&gt;="&amp;'1. Kurulum'!$C$9,'3. İzin Kaydı'!$C:$C,"&lt;="&amp;'1. Kurulum'!$C$10))</f>
        <v/>
      </c>
      <c r="I31" s="79">
        <f>IF($A31="","",SUMIFS('3. İzin Kaydı'!$E:$E,'3. İzin Kaydı'!$A:$A,$A31,'3. İzin Kaydı'!$B:$B,"Yıllık izin",'3. İzin Kaydı'!$F:$F,"Bekliyor",'3. İzin Kaydı'!$C:$C,"&gt;="&amp;'1. Kurulum'!$C$9,'3. İzin Kaydı'!$C:$C,"&lt;="&amp;'1. Kurulum'!$C$10))</f>
        <v/>
      </c>
      <c r="J31" s="79">
        <f>IF($A31="","",$G31-$H31-$I31)</f>
        <v/>
      </c>
    </row>
    <row r="32" ht="21.75" customHeight="1" s="55">
      <c r="A32" s="75" t="n"/>
      <c r="B32" s="77" t="n"/>
      <c r="C32" s="77" t="n"/>
      <c r="D32" s="78" t="n"/>
      <c r="E32" s="78" t="n"/>
      <c r="F32" s="78" t="n"/>
      <c r="G32" s="79">
        <f>IF($A32="","",ROUND($E32*MAX(0,MIN('1. Kurulum'!$C$10,IF($C32="",'1. Kurulum'!$C$10,$C32))-MAX('1. Kurulum'!$C$9,$B32)+1)/('1. Kurulum'!$C$10-'1. Kurulum'!$C$9+1),1)+IF(AND($A32&lt;&gt;"",$B32&lt;='1. Kurulum'!$C$9),$F32,0))</f>
        <v/>
      </c>
      <c r="H32" s="79">
        <f>IF($A32="","",SUMIFS('3. İzin Kaydı'!$E:$E,'3. İzin Kaydı'!$A:$A,$A32,'3. İzin Kaydı'!$B:$B,"Yıllık izin",'3. İzin Kaydı'!$F:$F,"Onaylandı",'3. İzin Kaydı'!$C:$C,"&gt;="&amp;'1. Kurulum'!$C$9,'3. İzin Kaydı'!$C:$C,"&lt;="&amp;'1. Kurulum'!$C$10))</f>
        <v/>
      </c>
      <c r="I32" s="79">
        <f>IF($A32="","",SUMIFS('3. İzin Kaydı'!$E:$E,'3. İzin Kaydı'!$A:$A,$A32,'3. İzin Kaydı'!$B:$B,"Yıllık izin",'3. İzin Kaydı'!$F:$F,"Bekliyor",'3. İzin Kaydı'!$C:$C,"&gt;="&amp;'1. Kurulum'!$C$9,'3. İzin Kaydı'!$C:$C,"&lt;="&amp;'1. Kurulum'!$C$10))</f>
        <v/>
      </c>
      <c r="J32" s="79">
        <f>IF($A32="","",$G32-$H32-$I32)</f>
        <v/>
      </c>
    </row>
    <row r="33" ht="21.75" customHeight="1" s="55">
      <c r="A33" s="75" t="n"/>
      <c r="B33" s="77" t="n"/>
      <c r="C33" s="77" t="n"/>
      <c r="D33" s="78" t="n"/>
      <c r="E33" s="78" t="n"/>
      <c r="F33" s="78" t="n"/>
      <c r="G33" s="79">
        <f>IF($A33="","",ROUND($E33*MAX(0,MIN('1. Kurulum'!$C$10,IF($C33="",'1. Kurulum'!$C$10,$C33))-MAX('1. Kurulum'!$C$9,$B33)+1)/('1. Kurulum'!$C$10-'1. Kurulum'!$C$9+1),1)+IF(AND($A33&lt;&gt;"",$B33&lt;='1. Kurulum'!$C$9),$F33,0))</f>
        <v/>
      </c>
      <c r="H33" s="79">
        <f>IF($A33="","",SUMIFS('3. İzin Kaydı'!$E:$E,'3. İzin Kaydı'!$A:$A,$A33,'3. İzin Kaydı'!$B:$B,"Yıllık izin",'3. İzin Kaydı'!$F:$F,"Onaylandı",'3. İzin Kaydı'!$C:$C,"&gt;="&amp;'1. Kurulum'!$C$9,'3. İzin Kaydı'!$C:$C,"&lt;="&amp;'1. Kurulum'!$C$10))</f>
        <v/>
      </c>
      <c r="I33" s="79">
        <f>IF($A33="","",SUMIFS('3. İzin Kaydı'!$E:$E,'3. İzin Kaydı'!$A:$A,$A33,'3. İzin Kaydı'!$B:$B,"Yıllık izin",'3. İzin Kaydı'!$F:$F,"Bekliyor",'3. İzin Kaydı'!$C:$C,"&gt;="&amp;'1. Kurulum'!$C$9,'3. İzin Kaydı'!$C:$C,"&lt;="&amp;'1. Kurulum'!$C$10))</f>
        <v/>
      </c>
      <c r="J33" s="79">
        <f>IF($A33="","",$G33-$H33-$I33)</f>
        <v/>
      </c>
    </row>
    <row r="34" ht="21.75" customHeight="1" s="55">
      <c r="A34" s="75" t="n"/>
      <c r="B34" s="77" t="n"/>
      <c r="C34" s="77" t="n"/>
      <c r="D34" s="78" t="n"/>
      <c r="E34" s="78" t="n"/>
      <c r="F34" s="78" t="n"/>
      <c r="G34" s="79">
        <f>IF($A34="","",ROUND($E34*MAX(0,MIN('1. Kurulum'!$C$10,IF($C34="",'1. Kurulum'!$C$10,$C34))-MAX('1. Kurulum'!$C$9,$B34)+1)/('1. Kurulum'!$C$10-'1. Kurulum'!$C$9+1),1)+IF(AND($A34&lt;&gt;"",$B34&lt;='1. Kurulum'!$C$9),$F34,0))</f>
        <v/>
      </c>
      <c r="H34" s="79">
        <f>IF($A34="","",SUMIFS('3. İzin Kaydı'!$E:$E,'3. İzin Kaydı'!$A:$A,$A34,'3. İzin Kaydı'!$B:$B,"Yıllık izin",'3. İzin Kaydı'!$F:$F,"Onaylandı",'3. İzin Kaydı'!$C:$C,"&gt;="&amp;'1. Kurulum'!$C$9,'3. İzin Kaydı'!$C:$C,"&lt;="&amp;'1. Kurulum'!$C$10))</f>
        <v/>
      </c>
      <c r="I34" s="79">
        <f>IF($A34="","",SUMIFS('3. İzin Kaydı'!$E:$E,'3. İzin Kaydı'!$A:$A,$A34,'3. İzin Kaydı'!$B:$B,"Yıllık izin",'3. İzin Kaydı'!$F:$F,"Bekliyor",'3. İzin Kaydı'!$C:$C,"&gt;="&amp;'1. Kurulum'!$C$9,'3. İzin Kaydı'!$C:$C,"&lt;="&amp;'1. Kurulum'!$C$10))</f>
        <v/>
      </c>
      <c r="J34" s="79">
        <f>IF($A34="","",$G34-$H34-$I34)</f>
        <v/>
      </c>
    </row>
    <row r="35"/>
    <row r="36" ht="15" customHeight="1" s="55">
      <c r="A36" s="80" t="inlineStr">
        <is>
          <t>Takım toplamı</t>
        </is>
      </c>
      <c r="G36" s="81">
        <f>SUM(G5:G34)</f>
        <v/>
      </c>
      <c r="H36" s="81">
        <f>SUM(H5:H34)</f>
        <v/>
      </c>
      <c r="I36" s="81">
        <f>SUM(I5:I34)</f>
        <v/>
      </c>
      <c r="J36" s="81">
        <f>SUM(J5:J34)</f>
        <v/>
      </c>
    </row>
  </sheetData>
  <mergeCells count="1">
    <mergeCell ref="A2:J2"/>
  </mergeCells>
  <conditionalFormatting sqref="J5:J34">
    <cfRule type="cellIs" rank="0" priority="2" equalAverage="0" operator="lessThan" aboveAverage="0" dxfId="0" text="" percent="0" bottom="0">
      <formula>0</formula>
    </cfRule>
  </conditionalFormatting>
  <dataValidations count="1">
    <dataValidation sqref="D5:D34" showDropDown="0" showInputMessage="0" showErrorMessage="0" allowBlank="1" type="list" errorStyle="stop" operator="between">
      <formula1>"1,2,3,4,5,6,7"</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0"/>
  </sheetPr>
  <dimension ref="A1:G104"/>
  <sheetViews>
    <sheetView showFormulas="0" showGridLines="0"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2" customWidth="1" style="54" min="1" max="1"/>
    <col width="14" customWidth="1" style="54" min="2" max="4"/>
    <col width="12" customWidth="1" style="54" min="5" max="5"/>
    <col width="14" customWidth="1" style="54" min="6" max="6"/>
    <col width="36" customWidth="1" style="54" min="7" max="7"/>
  </cols>
  <sheetData>
    <row r="1" ht="27.75" customHeight="1" s="55">
      <c r="A1" s="63" t="inlineStr">
        <is>
          <t>İzin Kaydı</t>
        </is>
      </c>
    </row>
    <row r="2" ht="15" customHeight="1" s="55">
      <c r="A2" s="64" t="inlineStr">
        <is>
          <t>Her izin için bir satır. "Gün" sütunu pazartesiden cumaya iş günlerini resmî tatiller hariç kendisi sayar.</t>
        </is>
      </c>
    </row>
    <row r="3"/>
    <row r="4" ht="27.75" customHeight="1" s="55">
      <c r="A4" s="74" t="inlineStr">
        <is>
          <t>Çalışan</t>
        </is>
      </c>
      <c r="B4" s="74" t="inlineStr">
        <is>
          <t>Tür</t>
        </is>
      </c>
      <c r="C4" s="74" t="inlineStr">
        <is>
          <t>Başlangıç</t>
        </is>
      </c>
      <c r="D4" s="74" t="inlineStr">
        <is>
          <t>Bitiş</t>
        </is>
      </c>
      <c r="E4" s="74" t="inlineStr">
        <is>
          <t>Gün</t>
        </is>
      </c>
      <c r="F4" s="74" t="inlineStr">
        <is>
          <t>Durum</t>
        </is>
      </c>
      <c r="G4" s="74" t="inlineStr">
        <is>
          <t>Not</t>
        </is>
      </c>
    </row>
    <row r="5" ht="19.5" customHeight="1" s="55">
      <c r="A5" s="75" t="inlineStr">
        <is>
          <t>Ayşe Yılmaz</t>
        </is>
      </c>
      <c r="B5" s="77" t="inlineStr">
        <is>
          <t>Yıllık izin</t>
        </is>
      </c>
      <c r="C5" s="111" t="n">
        <v>46321</v>
      </c>
      <c r="D5" s="111" t="n">
        <v>46325</v>
      </c>
      <c r="E5" s="79">
        <f>IF(OR($A5="",$C5="",$D5=""),"",IF('1. Kurulum'!$C$18="Evet",NETWORKDAYS($C5,$D5),NETWORKDAYS($C5,$D5,Tatiller)))</f>
        <v/>
      </c>
      <c r="F5" s="77" t="inlineStr">
        <is>
          <t>Onaylandı</t>
        </is>
      </c>
      <c r="G5" s="75" t="inlineStr">
        <is>
          <t>Cumhuriyet Bayramı haftası</t>
        </is>
      </c>
    </row>
    <row r="6" ht="19.5" customHeight="1" s="55">
      <c r="A6" s="75" t="inlineStr">
        <is>
          <t>Ayşe Yılmaz</t>
        </is>
      </c>
      <c r="B6" s="77" t="inlineStr">
        <is>
          <t>Yıllık izin</t>
        </is>
      </c>
      <c r="C6" s="111" t="n">
        <v>46223</v>
      </c>
      <c r="D6" s="111" t="n">
        <v>46234</v>
      </c>
      <c r="E6" s="79">
        <f>IF(OR($A6="",$C6="",$D6=""),"",IF('1. Kurulum'!$C$18="Evet",NETWORKDAYS($C6,$D6),NETWORKDAYS($C6,$D6,Tatiller)))</f>
        <v/>
      </c>
      <c r="F6" s="77" t="inlineStr">
        <is>
          <t>Onaylandı</t>
        </is>
      </c>
      <c r="G6" s="75" t="inlineStr">
        <is>
          <t>Yaz tatili, 2 hafta</t>
        </is>
      </c>
    </row>
    <row r="7" ht="19.5" customHeight="1" s="55">
      <c r="A7" s="75" t="inlineStr">
        <is>
          <t>Mehmet Demir</t>
        </is>
      </c>
      <c r="B7" s="77" t="inlineStr">
        <is>
          <t>Yıllık izin</t>
        </is>
      </c>
      <c r="C7" s="111" t="n">
        <v>46244</v>
      </c>
      <c r="D7" s="111" t="n">
        <v>46248</v>
      </c>
      <c r="E7" s="79">
        <f>IF(OR($A7="",$C7="",$D7=""),"",IF('1. Kurulum'!$C$18="Evet",NETWORKDAYS($C7,$D7),NETWORKDAYS($C7,$D7,Tatiller)))</f>
        <v/>
      </c>
      <c r="F7" s="77" t="inlineStr">
        <is>
          <t>Onaylandı</t>
        </is>
      </c>
      <c r="G7" s="75" t="inlineStr">
        <is>
          <t>Ağustos izni</t>
        </is>
      </c>
    </row>
    <row r="8" ht="19.5" customHeight="1" s="55">
      <c r="A8" s="75" t="inlineStr">
        <is>
          <t>Mehmet Demir</t>
        </is>
      </c>
      <c r="B8" s="77" t="inlineStr">
        <is>
          <t>Hastalık</t>
        </is>
      </c>
      <c r="C8" s="111" t="n">
        <v>46090</v>
      </c>
      <c r="D8" s="111" t="n">
        <v>46092</v>
      </c>
      <c r="E8" s="79">
        <f>IF(OR($A8="",$C8="",$D8=""),"",IF('1. Kurulum'!$C$18="Evet",NETWORKDAYS($C8,$D8),NETWORKDAYS($C8,$D8,Tatiller)))</f>
        <v/>
      </c>
      <c r="F8" s="77" t="inlineStr">
        <is>
          <t>Onaylandı</t>
        </is>
      </c>
      <c r="G8" s="75" t="inlineStr">
        <is>
          <t>Grip</t>
        </is>
      </c>
    </row>
    <row r="9" ht="19.5" customHeight="1" s="55">
      <c r="A9" s="75" t="inlineStr">
        <is>
          <t>Burak Çelik</t>
        </is>
      </c>
      <c r="B9" s="77" t="inlineStr">
        <is>
          <t>Yıllık izin</t>
        </is>
      </c>
      <c r="C9" s="111" t="n">
        <v>46167</v>
      </c>
      <c r="D9" s="111" t="n">
        <v>46171</v>
      </c>
      <c r="E9" s="79">
        <f>IF(OR($A9="",$C9="",$D9=""),"",IF('1. Kurulum'!$C$18="Evet",NETWORKDAYS($C9,$D9),NETWORKDAYS($C9,$D9,Tatiller)))</f>
        <v/>
      </c>
      <c r="F9" s="77" t="inlineStr">
        <is>
          <t>Onaylandı</t>
        </is>
      </c>
      <c r="G9" s="75" t="inlineStr">
        <is>
          <t>Kurban Bayramı haftası</t>
        </is>
      </c>
    </row>
    <row r="10" ht="19.5" customHeight="1" s="55">
      <c r="A10" s="75" t="inlineStr">
        <is>
          <t>Ayşe Yılmaz</t>
        </is>
      </c>
      <c r="B10" s="77" t="inlineStr">
        <is>
          <t>Yıllık izin</t>
        </is>
      </c>
      <c r="C10" s="111" t="n">
        <v>46377</v>
      </c>
      <c r="D10" s="111" t="n">
        <v>46381</v>
      </c>
      <c r="E10" s="79">
        <f>IF(OR($A10="",$C10="",$D10=""),"",IF('1. Kurulum'!$C$18="Evet",NETWORKDAYS($C10,$D10),NETWORKDAYS($C10,$D10,Tatiller)))</f>
        <v/>
      </c>
      <c r="F10" s="77" t="inlineStr">
        <is>
          <t>Bekliyor</t>
        </is>
      </c>
      <c r="G10" s="75" t="inlineStr">
        <is>
          <t>Yılbaşı öncesi istek</t>
        </is>
      </c>
    </row>
    <row r="11" ht="19.5" customHeight="1" s="55">
      <c r="A11" s="75" t="inlineStr">
        <is>
          <t>Elif Kaya</t>
        </is>
      </c>
      <c r="B11" s="77" t="inlineStr">
        <is>
          <t>Yıllık izin</t>
        </is>
      </c>
      <c r="C11" s="111" t="n">
        <v>46251</v>
      </c>
      <c r="D11" s="111" t="n">
        <v>46255</v>
      </c>
      <c r="E11" s="79">
        <f>IF(OR($A11="",$C11="",$D11=""),"",IF('1. Kurulum'!$C$18="Evet",NETWORKDAYS($C11,$D11),NETWORKDAYS($C11,$D11,Tatiller)))</f>
        <v/>
      </c>
      <c r="F11" s="77" t="inlineStr">
        <is>
          <t>Onaylandı</t>
        </is>
      </c>
      <c r="G11" s="75" t="inlineStr">
        <is>
          <t>İşe girişten sonra ilk izin</t>
        </is>
      </c>
    </row>
    <row r="12" ht="19.5" customHeight="1" s="55">
      <c r="A12" s="75" t="inlineStr">
        <is>
          <t>Fatma Öztürk</t>
        </is>
      </c>
      <c r="B12" s="77" t="inlineStr">
        <is>
          <t>Yıllık izin</t>
        </is>
      </c>
      <c r="C12" s="111" t="n">
        <v>46223</v>
      </c>
      <c r="D12" s="111" t="n">
        <v>46234</v>
      </c>
      <c r="E12" s="79">
        <f>IF(OR($A12="",$C12="",$D12=""),"",IF('1. Kurulum'!$C$18="Evet",NETWORKDAYS($C12,$D12),NETWORKDAYS($C12,$D12,Tatiller)))</f>
        <v/>
      </c>
      <c r="F12" s="77" t="inlineStr">
        <is>
          <t>Onaylandı</t>
        </is>
      </c>
      <c r="G12" s="75" t="inlineStr">
        <is>
          <t>Yaz, bizdeki son</t>
        </is>
      </c>
    </row>
    <row r="13" ht="19.5" customHeight="1" s="55">
      <c r="A13" s="75" t="inlineStr">
        <is>
          <t>Mehmet Demir</t>
        </is>
      </c>
      <c r="B13" s="77" t="inlineStr">
        <is>
          <t>Ücretsiz izin</t>
        </is>
      </c>
      <c r="C13" s="111" t="n">
        <v>46300</v>
      </c>
      <c r="D13" s="111" t="n">
        <v>46304</v>
      </c>
      <c r="E13" s="79">
        <f>IF(OR($A13="",$C13="",$D13=""),"",IF('1. Kurulum'!$C$18="Evet",NETWORKDAYS($C13,$D13),NETWORKDAYS($C13,$D13,Tatiller)))</f>
        <v/>
      </c>
      <c r="F13" s="77" t="inlineStr">
        <is>
          <t>Onaylandı</t>
        </is>
      </c>
      <c r="G13" s="75" t="inlineStr">
        <is>
          <t>Bir hafta ücretsiz</t>
        </is>
      </c>
    </row>
    <row r="14" ht="19.5" customHeight="1" s="55">
      <c r="A14" s="75" t="n"/>
      <c r="B14" s="77" t="n"/>
      <c r="C14" s="77" t="n"/>
      <c r="D14" s="77" t="n"/>
      <c r="E14" s="79">
        <f>IF(OR($A14="",$C14="",$D14=""),"",IF('1. Kurulum'!$C$18="Evet",NETWORKDAYS($C14,$D14),NETWORKDAYS($C14,$D14,Tatiller)))</f>
        <v/>
      </c>
      <c r="F14" s="77" t="n"/>
      <c r="G14" s="75" t="n"/>
    </row>
    <row r="15" ht="19.5" customHeight="1" s="55">
      <c r="A15" s="75" t="n"/>
      <c r="B15" s="77" t="n"/>
      <c r="C15" s="77" t="n"/>
      <c r="D15" s="77" t="n"/>
      <c r="E15" s="79">
        <f>IF(OR($A15="",$C15="",$D15=""),"",IF('1. Kurulum'!$C$18="Evet",NETWORKDAYS($C15,$D15),NETWORKDAYS($C15,$D15,Tatiller)))</f>
        <v/>
      </c>
      <c r="F15" s="77" t="n"/>
      <c r="G15" s="75" t="n"/>
    </row>
    <row r="16" ht="19.5" customHeight="1" s="55">
      <c r="A16" s="75" t="n"/>
      <c r="B16" s="77" t="n"/>
      <c r="C16" s="77" t="n"/>
      <c r="D16" s="77" t="n"/>
      <c r="E16" s="79">
        <f>IF(OR($A16="",$C16="",$D16=""),"",IF('1. Kurulum'!$C$18="Evet",NETWORKDAYS($C16,$D16),NETWORKDAYS($C16,$D16,Tatiller)))</f>
        <v/>
      </c>
      <c r="F16" s="77" t="n"/>
      <c r="G16" s="75" t="n"/>
    </row>
    <row r="17" ht="19.5" customHeight="1" s="55">
      <c r="A17" s="75" t="n"/>
      <c r="B17" s="77" t="n"/>
      <c r="C17" s="77" t="n"/>
      <c r="D17" s="77" t="n"/>
      <c r="E17" s="79">
        <f>IF(OR($A17="",$C17="",$D17=""),"",IF('1. Kurulum'!$C$18="Evet",NETWORKDAYS($C17,$D17),NETWORKDAYS($C17,$D17,Tatiller)))</f>
        <v/>
      </c>
      <c r="F17" s="77" t="n"/>
      <c r="G17" s="75" t="n"/>
    </row>
    <row r="18" ht="19.5" customHeight="1" s="55">
      <c r="A18" s="75" t="n"/>
      <c r="B18" s="77" t="n"/>
      <c r="C18" s="77" t="n"/>
      <c r="D18" s="77" t="n"/>
      <c r="E18" s="79">
        <f>IF(OR($A18="",$C18="",$D18=""),"",IF('1. Kurulum'!$C$18="Evet",NETWORKDAYS($C18,$D18),NETWORKDAYS($C18,$D18,Tatiller)))</f>
        <v/>
      </c>
      <c r="F18" s="77" t="n"/>
      <c r="G18" s="75" t="n"/>
    </row>
    <row r="19" ht="19.5" customHeight="1" s="55">
      <c r="A19" s="75" t="n"/>
      <c r="B19" s="77" t="n"/>
      <c r="C19" s="77" t="n"/>
      <c r="D19" s="77" t="n"/>
      <c r="E19" s="79">
        <f>IF(OR($A19="",$C19="",$D19=""),"",IF('1. Kurulum'!$C$18="Evet",NETWORKDAYS($C19,$D19),NETWORKDAYS($C19,$D19,Tatiller)))</f>
        <v/>
      </c>
      <c r="F19" s="77" t="n"/>
      <c r="G19" s="75" t="n"/>
    </row>
    <row r="20" ht="19.5" customHeight="1" s="55">
      <c r="A20" s="75" t="n"/>
      <c r="B20" s="77" t="n"/>
      <c r="C20" s="77" t="n"/>
      <c r="D20" s="77" t="n"/>
      <c r="E20" s="79">
        <f>IF(OR($A20="",$C20="",$D20=""),"",IF('1. Kurulum'!$C$18="Evet",NETWORKDAYS($C20,$D20),NETWORKDAYS($C20,$D20,Tatiller)))</f>
        <v/>
      </c>
      <c r="F20" s="77" t="n"/>
      <c r="G20" s="75" t="n"/>
    </row>
    <row r="21" ht="19.5" customHeight="1" s="55">
      <c r="A21" s="75" t="n"/>
      <c r="B21" s="77" t="n"/>
      <c r="C21" s="77" t="n"/>
      <c r="D21" s="77" t="n"/>
      <c r="E21" s="79">
        <f>IF(OR($A21="",$C21="",$D21=""),"",IF('1. Kurulum'!$C$18="Evet",NETWORKDAYS($C21,$D21),NETWORKDAYS($C21,$D21,Tatiller)))</f>
        <v/>
      </c>
      <c r="F21" s="77" t="n"/>
      <c r="G21" s="75" t="n"/>
    </row>
    <row r="22" ht="19.5" customHeight="1" s="55">
      <c r="A22" s="75" t="n"/>
      <c r="B22" s="77" t="n"/>
      <c r="C22" s="77" t="n"/>
      <c r="D22" s="77" t="n"/>
      <c r="E22" s="79">
        <f>IF(OR($A22="",$C22="",$D22=""),"",IF('1. Kurulum'!$C$18="Evet",NETWORKDAYS($C22,$D22),NETWORKDAYS($C22,$D22,Tatiller)))</f>
        <v/>
      </c>
      <c r="F22" s="77" t="n"/>
      <c r="G22" s="75" t="n"/>
    </row>
    <row r="23" ht="19.5" customHeight="1" s="55">
      <c r="A23" s="75" t="n"/>
      <c r="B23" s="77" t="n"/>
      <c r="C23" s="77" t="n"/>
      <c r="D23" s="77" t="n"/>
      <c r="E23" s="79">
        <f>IF(OR($A23="",$C23="",$D23=""),"",IF('1. Kurulum'!$C$18="Evet",NETWORKDAYS($C23,$D23),NETWORKDAYS($C23,$D23,Tatiller)))</f>
        <v/>
      </c>
      <c r="F23" s="77" t="n"/>
      <c r="G23" s="75" t="n"/>
    </row>
    <row r="24" ht="19.5" customHeight="1" s="55">
      <c r="A24" s="75" t="n"/>
      <c r="B24" s="77" t="n"/>
      <c r="C24" s="77" t="n"/>
      <c r="D24" s="77" t="n"/>
      <c r="E24" s="79">
        <f>IF(OR($A24="",$C24="",$D24=""),"",IF('1. Kurulum'!$C$18="Evet",NETWORKDAYS($C24,$D24),NETWORKDAYS($C24,$D24,Tatiller)))</f>
        <v/>
      </c>
      <c r="F24" s="77" t="n"/>
      <c r="G24" s="75" t="n"/>
    </row>
    <row r="25" ht="19.5" customHeight="1" s="55">
      <c r="A25" s="75" t="n"/>
      <c r="B25" s="77" t="n"/>
      <c r="C25" s="77" t="n"/>
      <c r="D25" s="77" t="n"/>
      <c r="E25" s="79">
        <f>IF(OR($A25="",$C25="",$D25=""),"",IF('1. Kurulum'!$C$18="Evet",NETWORKDAYS($C25,$D25),NETWORKDAYS($C25,$D25,Tatiller)))</f>
        <v/>
      </c>
      <c r="F25" s="77" t="n"/>
      <c r="G25" s="75" t="n"/>
    </row>
    <row r="26" ht="19.5" customHeight="1" s="55">
      <c r="A26" s="75" t="n"/>
      <c r="B26" s="77" t="n"/>
      <c r="C26" s="77" t="n"/>
      <c r="D26" s="77" t="n"/>
      <c r="E26" s="79">
        <f>IF(OR($A26="",$C26="",$D26=""),"",IF('1. Kurulum'!$C$18="Evet",NETWORKDAYS($C26,$D26),NETWORKDAYS($C26,$D26,Tatiller)))</f>
        <v/>
      </c>
      <c r="F26" s="77" t="n"/>
      <c r="G26" s="75" t="n"/>
    </row>
    <row r="27" ht="19.5" customHeight="1" s="55">
      <c r="A27" s="75" t="n"/>
      <c r="B27" s="77" t="n"/>
      <c r="C27" s="77" t="n"/>
      <c r="D27" s="77" t="n"/>
      <c r="E27" s="79">
        <f>IF(OR($A27="",$C27="",$D27=""),"",IF('1. Kurulum'!$C$18="Evet",NETWORKDAYS($C27,$D27),NETWORKDAYS($C27,$D27,Tatiller)))</f>
        <v/>
      </c>
      <c r="F27" s="77" t="n"/>
      <c r="G27" s="75" t="n"/>
    </row>
    <row r="28" ht="19.5" customHeight="1" s="55">
      <c r="A28" s="75" t="n"/>
      <c r="B28" s="77" t="n"/>
      <c r="C28" s="77" t="n"/>
      <c r="D28" s="77" t="n"/>
      <c r="E28" s="79">
        <f>IF(OR($A28="",$C28="",$D28=""),"",IF('1. Kurulum'!$C$18="Evet",NETWORKDAYS($C28,$D28),NETWORKDAYS($C28,$D28,Tatiller)))</f>
        <v/>
      </c>
      <c r="F28" s="77" t="n"/>
      <c r="G28" s="75" t="n"/>
    </row>
    <row r="29" ht="19.5" customHeight="1" s="55">
      <c r="A29" s="75" t="n"/>
      <c r="B29" s="77" t="n"/>
      <c r="C29" s="77" t="n"/>
      <c r="D29" s="77" t="n"/>
      <c r="E29" s="79">
        <f>IF(OR($A29="",$C29="",$D29=""),"",IF('1. Kurulum'!$C$18="Evet",NETWORKDAYS($C29,$D29),NETWORKDAYS($C29,$D29,Tatiller)))</f>
        <v/>
      </c>
      <c r="F29" s="77" t="n"/>
      <c r="G29" s="75" t="n"/>
    </row>
    <row r="30" ht="19.5" customHeight="1" s="55">
      <c r="A30" s="75" t="n"/>
      <c r="B30" s="77" t="n"/>
      <c r="C30" s="77" t="n"/>
      <c r="D30" s="77" t="n"/>
      <c r="E30" s="79">
        <f>IF(OR($A30="",$C30="",$D30=""),"",IF('1. Kurulum'!$C$18="Evet",NETWORKDAYS($C30,$D30),NETWORKDAYS($C30,$D30,Tatiller)))</f>
        <v/>
      </c>
      <c r="F30" s="77" t="n"/>
      <c r="G30" s="75" t="n"/>
    </row>
    <row r="31" ht="19.5" customHeight="1" s="55">
      <c r="A31" s="75" t="n"/>
      <c r="B31" s="77" t="n"/>
      <c r="C31" s="77" t="n"/>
      <c r="D31" s="77" t="n"/>
      <c r="E31" s="79">
        <f>IF(OR($A31="",$C31="",$D31=""),"",IF('1. Kurulum'!$C$18="Evet",NETWORKDAYS($C31,$D31),NETWORKDAYS($C31,$D31,Tatiller)))</f>
        <v/>
      </c>
      <c r="F31" s="77" t="n"/>
      <c r="G31" s="75" t="n"/>
    </row>
    <row r="32" ht="19.5" customHeight="1" s="55">
      <c r="A32" s="75" t="n"/>
      <c r="B32" s="77" t="n"/>
      <c r="C32" s="77" t="n"/>
      <c r="D32" s="77" t="n"/>
      <c r="E32" s="79">
        <f>IF(OR($A32="",$C32="",$D32=""),"",IF('1. Kurulum'!$C$18="Evet",NETWORKDAYS($C32,$D32),NETWORKDAYS($C32,$D32,Tatiller)))</f>
        <v/>
      </c>
      <c r="F32" s="77" t="n"/>
      <c r="G32" s="75" t="n"/>
    </row>
    <row r="33" ht="19.5" customHeight="1" s="55">
      <c r="A33" s="75" t="n"/>
      <c r="B33" s="77" t="n"/>
      <c r="C33" s="77" t="n"/>
      <c r="D33" s="77" t="n"/>
      <c r="E33" s="79">
        <f>IF(OR($A33="",$C33="",$D33=""),"",IF('1. Kurulum'!$C$18="Evet",NETWORKDAYS($C33,$D33),NETWORKDAYS($C33,$D33,Tatiller)))</f>
        <v/>
      </c>
      <c r="F33" s="77" t="n"/>
      <c r="G33" s="75" t="n"/>
    </row>
    <row r="34" ht="19.5" customHeight="1" s="55">
      <c r="A34" s="75" t="n"/>
      <c r="B34" s="77" t="n"/>
      <c r="C34" s="77" t="n"/>
      <c r="D34" s="77" t="n"/>
      <c r="E34" s="79">
        <f>IF(OR($A34="",$C34="",$D34=""),"",IF('1. Kurulum'!$C$18="Evet",NETWORKDAYS($C34,$D34),NETWORKDAYS($C34,$D34,Tatiller)))</f>
        <v/>
      </c>
      <c r="F34" s="77" t="n"/>
      <c r="G34" s="75" t="n"/>
    </row>
    <row r="35" ht="19.5" customHeight="1" s="55">
      <c r="A35" s="75" t="n"/>
      <c r="B35" s="77" t="n"/>
      <c r="C35" s="77" t="n"/>
      <c r="D35" s="77" t="n"/>
      <c r="E35" s="79">
        <f>IF(OR($A35="",$C35="",$D35=""),"",IF('1. Kurulum'!$C$18="Evet",NETWORKDAYS($C35,$D35),NETWORKDAYS($C35,$D35,Tatiller)))</f>
        <v/>
      </c>
      <c r="F35" s="77" t="n"/>
      <c r="G35" s="75" t="n"/>
    </row>
    <row r="36" ht="19.5" customHeight="1" s="55">
      <c r="A36" s="75" t="n"/>
      <c r="B36" s="77" t="n"/>
      <c r="C36" s="77" t="n"/>
      <c r="D36" s="77" t="n"/>
      <c r="E36" s="79">
        <f>IF(OR($A36="",$C36="",$D36=""),"",IF('1. Kurulum'!$C$18="Evet",NETWORKDAYS($C36,$D36),NETWORKDAYS($C36,$D36,Tatiller)))</f>
        <v/>
      </c>
      <c r="F36" s="77" t="n"/>
      <c r="G36" s="75" t="n"/>
    </row>
    <row r="37" ht="19.5" customHeight="1" s="55">
      <c r="A37" s="75" t="n"/>
      <c r="B37" s="77" t="n"/>
      <c r="C37" s="77" t="n"/>
      <c r="D37" s="77" t="n"/>
      <c r="E37" s="79">
        <f>IF(OR($A37="",$C37="",$D37=""),"",IF('1. Kurulum'!$C$18="Evet",NETWORKDAYS($C37,$D37),NETWORKDAYS($C37,$D37,Tatiller)))</f>
        <v/>
      </c>
      <c r="F37" s="77" t="n"/>
      <c r="G37" s="75" t="n"/>
    </row>
    <row r="38" ht="19.5" customHeight="1" s="55">
      <c r="A38" s="75" t="n"/>
      <c r="B38" s="77" t="n"/>
      <c r="C38" s="77" t="n"/>
      <c r="D38" s="77" t="n"/>
      <c r="E38" s="79">
        <f>IF(OR($A38="",$C38="",$D38=""),"",IF('1. Kurulum'!$C$18="Evet",NETWORKDAYS($C38,$D38),NETWORKDAYS($C38,$D38,Tatiller)))</f>
        <v/>
      </c>
      <c r="F38" s="77" t="n"/>
      <c r="G38" s="75" t="n"/>
    </row>
    <row r="39" ht="19.5" customHeight="1" s="55">
      <c r="A39" s="75" t="n"/>
      <c r="B39" s="77" t="n"/>
      <c r="C39" s="77" t="n"/>
      <c r="D39" s="77" t="n"/>
      <c r="E39" s="79">
        <f>IF(OR($A39="",$C39="",$D39=""),"",IF('1. Kurulum'!$C$18="Evet",NETWORKDAYS($C39,$D39),NETWORKDAYS($C39,$D39,Tatiller)))</f>
        <v/>
      </c>
      <c r="F39" s="77" t="n"/>
      <c r="G39" s="75" t="n"/>
    </row>
    <row r="40" ht="19.5" customHeight="1" s="55">
      <c r="A40" s="75" t="n"/>
      <c r="B40" s="77" t="n"/>
      <c r="C40" s="77" t="n"/>
      <c r="D40" s="77" t="n"/>
      <c r="E40" s="79">
        <f>IF(OR($A40="",$C40="",$D40=""),"",IF('1. Kurulum'!$C$18="Evet",NETWORKDAYS($C40,$D40),NETWORKDAYS($C40,$D40,Tatiller)))</f>
        <v/>
      </c>
      <c r="F40" s="77" t="n"/>
      <c r="G40" s="75" t="n"/>
    </row>
    <row r="41" ht="19.5" customHeight="1" s="55">
      <c r="A41" s="75" t="n"/>
      <c r="B41" s="77" t="n"/>
      <c r="C41" s="77" t="n"/>
      <c r="D41" s="77" t="n"/>
      <c r="E41" s="79">
        <f>IF(OR($A41="",$C41="",$D41=""),"",IF('1. Kurulum'!$C$18="Evet",NETWORKDAYS($C41,$D41),NETWORKDAYS($C41,$D41,Tatiller)))</f>
        <v/>
      </c>
      <c r="F41" s="77" t="n"/>
      <c r="G41" s="75" t="n"/>
    </row>
    <row r="42" ht="19.5" customHeight="1" s="55">
      <c r="A42" s="75" t="n"/>
      <c r="B42" s="77" t="n"/>
      <c r="C42" s="77" t="n"/>
      <c r="D42" s="77" t="n"/>
      <c r="E42" s="79">
        <f>IF(OR($A42="",$C42="",$D42=""),"",IF('1. Kurulum'!$C$18="Evet",NETWORKDAYS($C42,$D42),NETWORKDAYS($C42,$D42,Tatiller)))</f>
        <v/>
      </c>
      <c r="F42" s="77" t="n"/>
      <c r="G42" s="75" t="n"/>
    </row>
    <row r="43" ht="19.5" customHeight="1" s="55">
      <c r="A43" s="75" t="n"/>
      <c r="B43" s="77" t="n"/>
      <c r="C43" s="77" t="n"/>
      <c r="D43" s="77" t="n"/>
      <c r="E43" s="79">
        <f>IF(OR($A43="",$C43="",$D43=""),"",IF('1. Kurulum'!$C$18="Evet",NETWORKDAYS($C43,$D43),NETWORKDAYS($C43,$D43,Tatiller)))</f>
        <v/>
      </c>
      <c r="F43" s="77" t="n"/>
      <c r="G43" s="75" t="n"/>
    </row>
    <row r="44" ht="19.5" customHeight="1" s="55">
      <c r="A44" s="75" t="n"/>
      <c r="B44" s="77" t="n"/>
      <c r="C44" s="77" t="n"/>
      <c r="D44" s="77" t="n"/>
      <c r="E44" s="79">
        <f>IF(OR($A44="",$C44="",$D44=""),"",IF('1. Kurulum'!$C$18="Evet",NETWORKDAYS($C44,$D44),NETWORKDAYS($C44,$D44,Tatiller)))</f>
        <v/>
      </c>
      <c r="F44" s="77" t="n"/>
      <c r="G44" s="75" t="n"/>
    </row>
    <row r="45" ht="19.5" customHeight="1" s="55">
      <c r="A45" s="75" t="n"/>
      <c r="B45" s="77" t="n"/>
      <c r="C45" s="77" t="n"/>
      <c r="D45" s="77" t="n"/>
      <c r="E45" s="79">
        <f>IF(OR($A45="",$C45="",$D45=""),"",IF('1. Kurulum'!$C$18="Evet",NETWORKDAYS($C45,$D45),NETWORKDAYS($C45,$D45,Tatiller)))</f>
        <v/>
      </c>
      <c r="F45" s="77" t="n"/>
      <c r="G45" s="75" t="n"/>
    </row>
    <row r="46" ht="19.5" customHeight="1" s="55">
      <c r="A46" s="75" t="n"/>
      <c r="B46" s="77" t="n"/>
      <c r="C46" s="77" t="n"/>
      <c r="D46" s="77" t="n"/>
      <c r="E46" s="79">
        <f>IF(OR($A46="",$C46="",$D46=""),"",IF('1. Kurulum'!$C$18="Evet",NETWORKDAYS($C46,$D46),NETWORKDAYS($C46,$D46,Tatiller)))</f>
        <v/>
      </c>
      <c r="F46" s="77" t="n"/>
      <c r="G46" s="75" t="n"/>
    </row>
    <row r="47" ht="19.5" customHeight="1" s="55">
      <c r="A47" s="75" t="n"/>
      <c r="B47" s="77" t="n"/>
      <c r="C47" s="77" t="n"/>
      <c r="D47" s="77" t="n"/>
      <c r="E47" s="79">
        <f>IF(OR($A47="",$C47="",$D47=""),"",IF('1. Kurulum'!$C$18="Evet",NETWORKDAYS($C47,$D47),NETWORKDAYS($C47,$D47,Tatiller)))</f>
        <v/>
      </c>
      <c r="F47" s="77" t="n"/>
      <c r="G47" s="75" t="n"/>
    </row>
    <row r="48" ht="19.5" customHeight="1" s="55">
      <c r="A48" s="75" t="n"/>
      <c r="B48" s="77" t="n"/>
      <c r="C48" s="77" t="n"/>
      <c r="D48" s="77" t="n"/>
      <c r="E48" s="79">
        <f>IF(OR($A48="",$C48="",$D48=""),"",IF('1. Kurulum'!$C$18="Evet",NETWORKDAYS($C48,$D48),NETWORKDAYS($C48,$D48,Tatiller)))</f>
        <v/>
      </c>
      <c r="F48" s="77" t="n"/>
      <c r="G48" s="75" t="n"/>
    </row>
    <row r="49" ht="19.5" customHeight="1" s="55">
      <c r="A49" s="75" t="n"/>
      <c r="B49" s="77" t="n"/>
      <c r="C49" s="77" t="n"/>
      <c r="D49" s="77" t="n"/>
      <c r="E49" s="79">
        <f>IF(OR($A49="",$C49="",$D49=""),"",IF('1. Kurulum'!$C$18="Evet",NETWORKDAYS($C49,$D49),NETWORKDAYS($C49,$D49,Tatiller)))</f>
        <v/>
      </c>
      <c r="F49" s="77" t="n"/>
      <c r="G49" s="75" t="n"/>
    </row>
    <row r="50" ht="19.5" customHeight="1" s="55">
      <c r="A50" s="75" t="n"/>
      <c r="B50" s="77" t="n"/>
      <c r="C50" s="77" t="n"/>
      <c r="D50" s="77" t="n"/>
      <c r="E50" s="79">
        <f>IF(OR($A50="",$C50="",$D50=""),"",IF('1. Kurulum'!$C$18="Evet",NETWORKDAYS($C50,$D50),NETWORKDAYS($C50,$D50,Tatiller)))</f>
        <v/>
      </c>
      <c r="F50" s="77" t="n"/>
      <c r="G50" s="75" t="n"/>
    </row>
    <row r="51" ht="19.5" customHeight="1" s="55">
      <c r="A51" s="75" t="n"/>
      <c r="B51" s="77" t="n"/>
      <c r="C51" s="77" t="n"/>
      <c r="D51" s="77" t="n"/>
      <c r="E51" s="79">
        <f>IF(OR($A51="",$C51="",$D51=""),"",IF('1. Kurulum'!$C$18="Evet",NETWORKDAYS($C51,$D51),NETWORKDAYS($C51,$D51,Tatiller)))</f>
        <v/>
      </c>
      <c r="F51" s="77" t="n"/>
      <c r="G51" s="75" t="n"/>
    </row>
    <row r="52" ht="19.5" customHeight="1" s="55">
      <c r="A52" s="75" t="n"/>
      <c r="B52" s="77" t="n"/>
      <c r="C52" s="77" t="n"/>
      <c r="D52" s="77" t="n"/>
      <c r="E52" s="79">
        <f>IF(OR($A52="",$C52="",$D52=""),"",IF('1. Kurulum'!$C$18="Evet",NETWORKDAYS($C52,$D52),NETWORKDAYS($C52,$D52,Tatiller)))</f>
        <v/>
      </c>
      <c r="F52" s="77" t="n"/>
      <c r="G52" s="75" t="n"/>
    </row>
    <row r="53" ht="19.5" customHeight="1" s="55">
      <c r="A53" s="75" t="n"/>
      <c r="B53" s="77" t="n"/>
      <c r="C53" s="77" t="n"/>
      <c r="D53" s="77" t="n"/>
      <c r="E53" s="79">
        <f>IF(OR($A53="",$C53="",$D53=""),"",IF('1. Kurulum'!$C$18="Evet",NETWORKDAYS($C53,$D53),NETWORKDAYS($C53,$D53,Tatiller)))</f>
        <v/>
      </c>
      <c r="F53" s="77" t="n"/>
      <c r="G53" s="75" t="n"/>
    </row>
    <row r="54" ht="19.5" customHeight="1" s="55">
      <c r="A54" s="75" t="n"/>
      <c r="B54" s="77" t="n"/>
      <c r="C54" s="77" t="n"/>
      <c r="D54" s="77" t="n"/>
      <c r="E54" s="79">
        <f>IF(OR($A54="",$C54="",$D54=""),"",IF('1. Kurulum'!$C$18="Evet",NETWORKDAYS($C54,$D54),NETWORKDAYS($C54,$D54,Tatiller)))</f>
        <v/>
      </c>
      <c r="F54" s="77" t="n"/>
      <c r="G54" s="75" t="n"/>
    </row>
    <row r="55" ht="19.5" customHeight="1" s="55">
      <c r="A55" s="75" t="n"/>
      <c r="B55" s="77" t="n"/>
      <c r="C55" s="77" t="n"/>
      <c r="D55" s="77" t="n"/>
      <c r="E55" s="79">
        <f>IF(OR($A55="",$C55="",$D55=""),"",IF('1. Kurulum'!$C$18="Evet",NETWORKDAYS($C55,$D55),NETWORKDAYS($C55,$D55,Tatiller)))</f>
        <v/>
      </c>
      <c r="F55" s="77" t="n"/>
      <c r="G55" s="75" t="n"/>
    </row>
    <row r="56" ht="19.5" customHeight="1" s="55">
      <c r="A56" s="75" t="n"/>
      <c r="B56" s="77" t="n"/>
      <c r="C56" s="77" t="n"/>
      <c r="D56" s="77" t="n"/>
      <c r="E56" s="79">
        <f>IF(OR($A56="",$C56="",$D56=""),"",IF('1. Kurulum'!$C$18="Evet",NETWORKDAYS($C56,$D56),NETWORKDAYS($C56,$D56,Tatiller)))</f>
        <v/>
      </c>
      <c r="F56" s="77" t="n"/>
      <c r="G56" s="75" t="n"/>
    </row>
    <row r="57" ht="19.5" customHeight="1" s="55">
      <c r="A57" s="75" t="n"/>
      <c r="B57" s="77" t="n"/>
      <c r="C57" s="77" t="n"/>
      <c r="D57" s="77" t="n"/>
      <c r="E57" s="79">
        <f>IF(OR($A57="",$C57="",$D57=""),"",IF('1. Kurulum'!$C$18="Evet",NETWORKDAYS($C57,$D57),NETWORKDAYS($C57,$D57,Tatiller)))</f>
        <v/>
      </c>
      <c r="F57" s="77" t="n"/>
      <c r="G57" s="75" t="n"/>
    </row>
    <row r="58" ht="19.5" customHeight="1" s="55">
      <c r="A58" s="75" t="n"/>
      <c r="B58" s="77" t="n"/>
      <c r="C58" s="77" t="n"/>
      <c r="D58" s="77" t="n"/>
      <c r="E58" s="79">
        <f>IF(OR($A58="",$C58="",$D58=""),"",IF('1. Kurulum'!$C$18="Evet",NETWORKDAYS($C58,$D58),NETWORKDAYS($C58,$D58,Tatiller)))</f>
        <v/>
      </c>
      <c r="F58" s="77" t="n"/>
      <c r="G58" s="75" t="n"/>
    </row>
    <row r="59" ht="19.5" customHeight="1" s="55">
      <c r="A59" s="75" t="n"/>
      <c r="B59" s="77" t="n"/>
      <c r="C59" s="77" t="n"/>
      <c r="D59" s="77" t="n"/>
      <c r="E59" s="79">
        <f>IF(OR($A59="",$C59="",$D59=""),"",IF('1. Kurulum'!$C$18="Evet",NETWORKDAYS($C59,$D59),NETWORKDAYS($C59,$D59,Tatiller)))</f>
        <v/>
      </c>
      <c r="F59" s="77" t="n"/>
      <c r="G59" s="75" t="n"/>
    </row>
    <row r="60" ht="19.5" customHeight="1" s="55">
      <c r="A60" s="75" t="n"/>
      <c r="B60" s="77" t="n"/>
      <c r="C60" s="77" t="n"/>
      <c r="D60" s="77" t="n"/>
      <c r="E60" s="79">
        <f>IF(OR($A60="",$C60="",$D60=""),"",IF('1. Kurulum'!$C$18="Evet",NETWORKDAYS($C60,$D60),NETWORKDAYS($C60,$D60,Tatiller)))</f>
        <v/>
      </c>
      <c r="F60" s="77" t="n"/>
      <c r="G60" s="75" t="n"/>
    </row>
    <row r="61" ht="19.5" customHeight="1" s="55">
      <c r="A61" s="75" t="n"/>
      <c r="B61" s="77" t="n"/>
      <c r="C61" s="77" t="n"/>
      <c r="D61" s="77" t="n"/>
      <c r="E61" s="79">
        <f>IF(OR($A61="",$C61="",$D61=""),"",IF('1. Kurulum'!$C$18="Evet",NETWORKDAYS($C61,$D61),NETWORKDAYS($C61,$D61,Tatiller)))</f>
        <v/>
      </c>
      <c r="F61" s="77" t="n"/>
      <c r="G61" s="75" t="n"/>
    </row>
    <row r="62" ht="19.5" customHeight="1" s="55">
      <c r="A62" s="75" t="n"/>
      <c r="B62" s="77" t="n"/>
      <c r="C62" s="77" t="n"/>
      <c r="D62" s="77" t="n"/>
      <c r="E62" s="79">
        <f>IF(OR($A62="",$C62="",$D62=""),"",IF('1. Kurulum'!$C$18="Evet",NETWORKDAYS($C62,$D62),NETWORKDAYS($C62,$D62,Tatiller)))</f>
        <v/>
      </c>
      <c r="F62" s="77" t="n"/>
      <c r="G62" s="75" t="n"/>
    </row>
    <row r="63" ht="19.5" customHeight="1" s="55">
      <c r="A63" s="75" t="n"/>
      <c r="B63" s="77" t="n"/>
      <c r="C63" s="77" t="n"/>
      <c r="D63" s="77" t="n"/>
      <c r="E63" s="79">
        <f>IF(OR($A63="",$C63="",$D63=""),"",IF('1. Kurulum'!$C$18="Evet",NETWORKDAYS($C63,$D63),NETWORKDAYS($C63,$D63,Tatiller)))</f>
        <v/>
      </c>
      <c r="F63" s="77" t="n"/>
      <c r="G63" s="75" t="n"/>
    </row>
    <row r="64" ht="19.5" customHeight="1" s="55">
      <c r="A64" s="75" t="n"/>
      <c r="B64" s="77" t="n"/>
      <c r="C64" s="77" t="n"/>
      <c r="D64" s="77" t="n"/>
      <c r="E64" s="79">
        <f>IF(OR($A64="",$C64="",$D64=""),"",IF('1. Kurulum'!$C$18="Evet",NETWORKDAYS($C64,$D64),NETWORKDAYS($C64,$D64,Tatiller)))</f>
        <v/>
      </c>
      <c r="F64" s="77" t="n"/>
      <c r="G64" s="75" t="n"/>
    </row>
    <row r="65" ht="19.5" customHeight="1" s="55">
      <c r="A65" s="75" t="n"/>
      <c r="B65" s="77" t="n"/>
      <c r="C65" s="77" t="n"/>
      <c r="D65" s="77" t="n"/>
      <c r="E65" s="79">
        <f>IF(OR($A65="",$C65="",$D65=""),"",IF('1. Kurulum'!$C$18="Evet",NETWORKDAYS($C65,$D65),NETWORKDAYS($C65,$D65,Tatiller)))</f>
        <v/>
      </c>
      <c r="F65" s="77" t="n"/>
      <c r="G65" s="75" t="n"/>
    </row>
    <row r="66" ht="19.5" customHeight="1" s="55">
      <c r="A66" s="75" t="n"/>
      <c r="B66" s="77" t="n"/>
      <c r="C66" s="77" t="n"/>
      <c r="D66" s="77" t="n"/>
      <c r="E66" s="79">
        <f>IF(OR($A66="",$C66="",$D66=""),"",IF('1. Kurulum'!$C$18="Evet",NETWORKDAYS($C66,$D66),NETWORKDAYS($C66,$D66,Tatiller)))</f>
        <v/>
      </c>
      <c r="F66" s="77" t="n"/>
      <c r="G66" s="75" t="n"/>
    </row>
    <row r="67" ht="19.5" customHeight="1" s="55">
      <c r="A67" s="75" t="n"/>
      <c r="B67" s="77" t="n"/>
      <c r="C67" s="77" t="n"/>
      <c r="D67" s="77" t="n"/>
      <c r="E67" s="79">
        <f>IF(OR($A67="",$C67="",$D67=""),"",IF('1. Kurulum'!$C$18="Evet",NETWORKDAYS($C67,$D67),NETWORKDAYS($C67,$D67,Tatiller)))</f>
        <v/>
      </c>
      <c r="F67" s="77" t="n"/>
      <c r="G67" s="75" t="n"/>
    </row>
    <row r="68" ht="19.5" customHeight="1" s="55">
      <c r="A68" s="75" t="n"/>
      <c r="B68" s="77" t="n"/>
      <c r="C68" s="77" t="n"/>
      <c r="D68" s="77" t="n"/>
      <c r="E68" s="79">
        <f>IF(OR($A68="",$C68="",$D68=""),"",IF('1. Kurulum'!$C$18="Evet",NETWORKDAYS($C68,$D68),NETWORKDAYS($C68,$D68,Tatiller)))</f>
        <v/>
      </c>
      <c r="F68" s="77" t="n"/>
      <c r="G68" s="75" t="n"/>
    </row>
    <row r="69" ht="19.5" customHeight="1" s="55">
      <c r="A69" s="75" t="n"/>
      <c r="B69" s="77" t="n"/>
      <c r="C69" s="77" t="n"/>
      <c r="D69" s="77" t="n"/>
      <c r="E69" s="79">
        <f>IF(OR($A69="",$C69="",$D69=""),"",IF('1. Kurulum'!$C$18="Evet",NETWORKDAYS($C69,$D69),NETWORKDAYS($C69,$D69,Tatiller)))</f>
        <v/>
      </c>
      <c r="F69" s="77" t="n"/>
      <c r="G69" s="75" t="n"/>
    </row>
    <row r="70" ht="19.5" customHeight="1" s="55">
      <c r="A70" s="75" t="n"/>
      <c r="B70" s="77" t="n"/>
      <c r="C70" s="77" t="n"/>
      <c r="D70" s="77" t="n"/>
      <c r="E70" s="79">
        <f>IF(OR($A70="",$C70="",$D70=""),"",IF('1. Kurulum'!$C$18="Evet",NETWORKDAYS($C70,$D70),NETWORKDAYS($C70,$D70,Tatiller)))</f>
        <v/>
      </c>
      <c r="F70" s="77" t="n"/>
      <c r="G70" s="75" t="n"/>
    </row>
    <row r="71" ht="19.5" customHeight="1" s="55">
      <c r="A71" s="75" t="n"/>
      <c r="B71" s="77" t="n"/>
      <c r="C71" s="77" t="n"/>
      <c r="D71" s="77" t="n"/>
      <c r="E71" s="79">
        <f>IF(OR($A71="",$C71="",$D71=""),"",IF('1. Kurulum'!$C$18="Evet",NETWORKDAYS($C71,$D71),NETWORKDAYS($C71,$D71,Tatiller)))</f>
        <v/>
      </c>
      <c r="F71" s="77" t="n"/>
      <c r="G71" s="75" t="n"/>
    </row>
    <row r="72" ht="19.5" customHeight="1" s="55">
      <c r="A72" s="75" t="n"/>
      <c r="B72" s="77" t="n"/>
      <c r="C72" s="77" t="n"/>
      <c r="D72" s="77" t="n"/>
      <c r="E72" s="79">
        <f>IF(OR($A72="",$C72="",$D72=""),"",IF('1. Kurulum'!$C$18="Evet",NETWORKDAYS($C72,$D72),NETWORKDAYS($C72,$D72,Tatiller)))</f>
        <v/>
      </c>
      <c r="F72" s="77" t="n"/>
      <c r="G72" s="75" t="n"/>
    </row>
    <row r="73" ht="19.5" customHeight="1" s="55">
      <c r="A73" s="75" t="n"/>
      <c r="B73" s="77" t="n"/>
      <c r="C73" s="77" t="n"/>
      <c r="D73" s="77" t="n"/>
      <c r="E73" s="79">
        <f>IF(OR($A73="",$C73="",$D73=""),"",IF('1. Kurulum'!$C$18="Evet",NETWORKDAYS($C73,$D73),NETWORKDAYS($C73,$D73,Tatiller)))</f>
        <v/>
      </c>
      <c r="F73" s="77" t="n"/>
      <c r="G73" s="75" t="n"/>
    </row>
    <row r="74" ht="19.5" customHeight="1" s="55">
      <c r="A74" s="75" t="n"/>
      <c r="B74" s="77" t="n"/>
      <c r="C74" s="77" t="n"/>
      <c r="D74" s="77" t="n"/>
      <c r="E74" s="79">
        <f>IF(OR($A74="",$C74="",$D74=""),"",IF('1. Kurulum'!$C$18="Evet",NETWORKDAYS($C74,$D74),NETWORKDAYS($C74,$D74,Tatiller)))</f>
        <v/>
      </c>
      <c r="F74" s="77" t="n"/>
      <c r="G74" s="75" t="n"/>
    </row>
    <row r="75" ht="19.5" customHeight="1" s="55">
      <c r="A75" s="75" t="n"/>
      <c r="B75" s="77" t="n"/>
      <c r="C75" s="77" t="n"/>
      <c r="D75" s="77" t="n"/>
      <c r="E75" s="79">
        <f>IF(OR($A75="",$C75="",$D75=""),"",IF('1. Kurulum'!$C$18="Evet",NETWORKDAYS($C75,$D75),NETWORKDAYS($C75,$D75,Tatiller)))</f>
        <v/>
      </c>
      <c r="F75" s="77" t="n"/>
      <c r="G75" s="75" t="n"/>
    </row>
    <row r="76" ht="19.5" customHeight="1" s="55">
      <c r="A76" s="75" t="n"/>
      <c r="B76" s="77" t="n"/>
      <c r="C76" s="77" t="n"/>
      <c r="D76" s="77" t="n"/>
      <c r="E76" s="79">
        <f>IF(OR($A76="",$C76="",$D76=""),"",IF('1. Kurulum'!$C$18="Evet",NETWORKDAYS($C76,$D76),NETWORKDAYS($C76,$D76,Tatiller)))</f>
        <v/>
      </c>
      <c r="F76" s="77" t="n"/>
      <c r="G76" s="75" t="n"/>
    </row>
    <row r="77" ht="19.5" customHeight="1" s="55">
      <c r="A77" s="75" t="n"/>
      <c r="B77" s="77" t="n"/>
      <c r="C77" s="77" t="n"/>
      <c r="D77" s="77" t="n"/>
      <c r="E77" s="79">
        <f>IF(OR($A77="",$C77="",$D77=""),"",IF('1. Kurulum'!$C$18="Evet",NETWORKDAYS($C77,$D77),NETWORKDAYS($C77,$D77,Tatiller)))</f>
        <v/>
      </c>
      <c r="F77" s="77" t="n"/>
      <c r="G77" s="75" t="n"/>
    </row>
    <row r="78" ht="19.5" customHeight="1" s="55">
      <c r="A78" s="75" t="n"/>
      <c r="B78" s="77" t="n"/>
      <c r="C78" s="77" t="n"/>
      <c r="D78" s="77" t="n"/>
      <c r="E78" s="79">
        <f>IF(OR($A78="",$C78="",$D78=""),"",IF('1. Kurulum'!$C$18="Evet",NETWORKDAYS($C78,$D78),NETWORKDAYS($C78,$D78,Tatiller)))</f>
        <v/>
      </c>
      <c r="F78" s="77" t="n"/>
      <c r="G78" s="75" t="n"/>
    </row>
    <row r="79" ht="19.5" customHeight="1" s="55">
      <c r="A79" s="75" t="n"/>
      <c r="B79" s="77" t="n"/>
      <c r="C79" s="77" t="n"/>
      <c r="D79" s="77" t="n"/>
      <c r="E79" s="79">
        <f>IF(OR($A79="",$C79="",$D79=""),"",IF('1. Kurulum'!$C$18="Evet",NETWORKDAYS($C79,$D79),NETWORKDAYS($C79,$D79,Tatiller)))</f>
        <v/>
      </c>
      <c r="F79" s="77" t="n"/>
      <c r="G79" s="75" t="n"/>
    </row>
    <row r="80" ht="19.5" customHeight="1" s="55">
      <c r="A80" s="75" t="n"/>
      <c r="B80" s="77" t="n"/>
      <c r="C80" s="77" t="n"/>
      <c r="D80" s="77" t="n"/>
      <c r="E80" s="79">
        <f>IF(OR($A80="",$C80="",$D80=""),"",IF('1. Kurulum'!$C$18="Evet",NETWORKDAYS($C80,$D80),NETWORKDAYS($C80,$D80,Tatiller)))</f>
        <v/>
      </c>
      <c r="F80" s="77" t="n"/>
      <c r="G80" s="75" t="n"/>
    </row>
    <row r="81" ht="19.5" customHeight="1" s="55">
      <c r="A81" s="75" t="n"/>
      <c r="B81" s="77" t="n"/>
      <c r="C81" s="77" t="n"/>
      <c r="D81" s="77" t="n"/>
      <c r="E81" s="79">
        <f>IF(OR($A81="",$C81="",$D81=""),"",IF('1. Kurulum'!$C$18="Evet",NETWORKDAYS($C81,$D81),NETWORKDAYS($C81,$D81,Tatiller)))</f>
        <v/>
      </c>
      <c r="F81" s="77" t="n"/>
      <c r="G81" s="75" t="n"/>
    </row>
    <row r="82" ht="19.5" customHeight="1" s="55">
      <c r="A82" s="75" t="n"/>
      <c r="B82" s="77" t="n"/>
      <c r="C82" s="77" t="n"/>
      <c r="D82" s="77" t="n"/>
      <c r="E82" s="79">
        <f>IF(OR($A82="",$C82="",$D82=""),"",IF('1. Kurulum'!$C$18="Evet",NETWORKDAYS($C82,$D82),NETWORKDAYS($C82,$D82,Tatiller)))</f>
        <v/>
      </c>
      <c r="F82" s="77" t="n"/>
      <c r="G82" s="75" t="n"/>
    </row>
    <row r="83" ht="19.5" customHeight="1" s="55">
      <c r="A83" s="75" t="n"/>
      <c r="B83" s="77" t="n"/>
      <c r="C83" s="77" t="n"/>
      <c r="D83" s="77" t="n"/>
      <c r="E83" s="79">
        <f>IF(OR($A83="",$C83="",$D83=""),"",IF('1. Kurulum'!$C$18="Evet",NETWORKDAYS($C83,$D83),NETWORKDAYS($C83,$D83,Tatiller)))</f>
        <v/>
      </c>
      <c r="F83" s="77" t="n"/>
      <c r="G83" s="75" t="n"/>
    </row>
    <row r="84" ht="19.5" customHeight="1" s="55">
      <c r="A84" s="75" t="n"/>
      <c r="B84" s="77" t="n"/>
      <c r="C84" s="77" t="n"/>
      <c r="D84" s="77" t="n"/>
      <c r="E84" s="79">
        <f>IF(OR($A84="",$C84="",$D84=""),"",IF('1. Kurulum'!$C$18="Evet",NETWORKDAYS($C84,$D84),NETWORKDAYS($C84,$D84,Tatiller)))</f>
        <v/>
      </c>
      <c r="F84" s="77" t="n"/>
      <c r="G84" s="75" t="n"/>
    </row>
    <row r="85" ht="19.5" customHeight="1" s="55">
      <c r="A85" s="75" t="n"/>
      <c r="B85" s="77" t="n"/>
      <c r="C85" s="77" t="n"/>
      <c r="D85" s="77" t="n"/>
      <c r="E85" s="79">
        <f>IF(OR($A85="",$C85="",$D85=""),"",IF('1. Kurulum'!$C$18="Evet",NETWORKDAYS($C85,$D85),NETWORKDAYS($C85,$D85,Tatiller)))</f>
        <v/>
      </c>
      <c r="F85" s="77" t="n"/>
      <c r="G85" s="75" t="n"/>
    </row>
    <row r="86" ht="19.5" customHeight="1" s="55">
      <c r="A86" s="75" t="n"/>
      <c r="B86" s="77" t="n"/>
      <c r="C86" s="77" t="n"/>
      <c r="D86" s="77" t="n"/>
      <c r="E86" s="79">
        <f>IF(OR($A86="",$C86="",$D86=""),"",IF('1. Kurulum'!$C$18="Evet",NETWORKDAYS($C86,$D86),NETWORKDAYS($C86,$D86,Tatiller)))</f>
        <v/>
      </c>
      <c r="F86" s="77" t="n"/>
      <c r="G86" s="75" t="n"/>
    </row>
    <row r="87" ht="19.5" customHeight="1" s="55">
      <c r="A87" s="75" t="n"/>
      <c r="B87" s="77" t="n"/>
      <c r="C87" s="77" t="n"/>
      <c r="D87" s="77" t="n"/>
      <c r="E87" s="79">
        <f>IF(OR($A87="",$C87="",$D87=""),"",IF('1. Kurulum'!$C$18="Evet",NETWORKDAYS($C87,$D87),NETWORKDAYS($C87,$D87,Tatiller)))</f>
        <v/>
      </c>
      <c r="F87" s="77" t="n"/>
      <c r="G87" s="75" t="n"/>
    </row>
    <row r="88" ht="19.5" customHeight="1" s="55">
      <c r="A88" s="75" t="n"/>
      <c r="B88" s="77" t="n"/>
      <c r="C88" s="77" t="n"/>
      <c r="D88" s="77" t="n"/>
      <c r="E88" s="79">
        <f>IF(OR($A88="",$C88="",$D88=""),"",IF('1. Kurulum'!$C$18="Evet",NETWORKDAYS($C88,$D88),NETWORKDAYS($C88,$D88,Tatiller)))</f>
        <v/>
      </c>
      <c r="F88" s="77" t="n"/>
      <c r="G88" s="75" t="n"/>
    </row>
    <row r="89" ht="19.5" customHeight="1" s="55">
      <c r="A89" s="75" t="n"/>
      <c r="B89" s="77" t="n"/>
      <c r="C89" s="77" t="n"/>
      <c r="D89" s="77" t="n"/>
      <c r="E89" s="79">
        <f>IF(OR($A89="",$C89="",$D89=""),"",IF('1. Kurulum'!$C$18="Evet",NETWORKDAYS($C89,$D89),NETWORKDAYS($C89,$D89,Tatiller)))</f>
        <v/>
      </c>
      <c r="F89" s="77" t="n"/>
      <c r="G89" s="75" t="n"/>
    </row>
    <row r="90" ht="19.5" customHeight="1" s="55">
      <c r="A90" s="75" t="n"/>
      <c r="B90" s="77" t="n"/>
      <c r="C90" s="77" t="n"/>
      <c r="D90" s="77" t="n"/>
      <c r="E90" s="79">
        <f>IF(OR($A90="",$C90="",$D90=""),"",IF('1. Kurulum'!$C$18="Evet",NETWORKDAYS($C90,$D90),NETWORKDAYS($C90,$D90,Tatiller)))</f>
        <v/>
      </c>
      <c r="F90" s="77" t="n"/>
      <c r="G90" s="75" t="n"/>
    </row>
    <row r="91" ht="19.5" customHeight="1" s="55">
      <c r="A91" s="75" t="n"/>
      <c r="B91" s="77" t="n"/>
      <c r="C91" s="77" t="n"/>
      <c r="D91" s="77" t="n"/>
      <c r="E91" s="79">
        <f>IF(OR($A91="",$C91="",$D91=""),"",IF('1. Kurulum'!$C$18="Evet",NETWORKDAYS($C91,$D91),NETWORKDAYS($C91,$D91,Tatiller)))</f>
        <v/>
      </c>
      <c r="F91" s="77" t="n"/>
      <c r="G91" s="75" t="n"/>
    </row>
    <row r="92" ht="19.5" customHeight="1" s="55">
      <c r="A92" s="75" t="n"/>
      <c r="B92" s="77" t="n"/>
      <c r="C92" s="77" t="n"/>
      <c r="D92" s="77" t="n"/>
      <c r="E92" s="79">
        <f>IF(OR($A92="",$C92="",$D92=""),"",IF('1. Kurulum'!$C$18="Evet",NETWORKDAYS($C92,$D92),NETWORKDAYS($C92,$D92,Tatiller)))</f>
        <v/>
      </c>
      <c r="F92" s="77" t="n"/>
      <c r="G92" s="75" t="n"/>
    </row>
    <row r="93" ht="19.5" customHeight="1" s="55">
      <c r="A93" s="75" t="n"/>
      <c r="B93" s="77" t="n"/>
      <c r="C93" s="77" t="n"/>
      <c r="D93" s="77" t="n"/>
      <c r="E93" s="79">
        <f>IF(OR($A93="",$C93="",$D93=""),"",IF('1. Kurulum'!$C$18="Evet",NETWORKDAYS($C93,$D93),NETWORKDAYS($C93,$D93,Tatiller)))</f>
        <v/>
      </c>
      <c r="F93" s="77" t="n"/>
      <c r="G93" s="75" t="n"/>
    </row>
    <row r="94" ht="19.5" customHeight="1" s="55">
      <c r="A94" s="75" t="n"/>
      <c r="B94" s="77" t="n"/>
      <c r="C94" s="77" t="n"/>
      <c r="D94" s="77" t="n"/>
      <c r="E94" s="79">
        <f>IF(OR($A94="",$C94="",$D94=""),"",IF('1. Kurulum'!$C$18="Evet",NETWORKDAYS($C94,$D94),NETWORKDAYS($C94,$D94,Tatiller)))</f>
        <v/>
      </c>
      <c r="F94" s="77" t="n"/>
      <c r="G94" s="75" t="n"/>
    </row>
    <row r="95" ht="19.5" customHeight="1" s="55">
      <c r="A95" s="75" t="n"/>
      <c r="B95" s="77" t="n"/>
      <c r="C95" s="77" t="n"/>
      <c r="D95" s="77" t="n"/>
      <c r="E95" s="79">
        <f>IF(OR($A95="",$C95="",$D95=""),"",IF('1. Kurulum'!$C$18="Evet",NETWORKDAYS($C95,$D95),NETWORKDAYS($C95,$D95,Tatiller)))</f>
        <v/>
      </c>
      <c r="F95" s="77" t="n"/>
      <c r="G95" s="75" t="n"/>
    </row>
    <row r="96" ht="19.5" customHeight="1" s="55">
      <c r="A96" s="75" t="n"/>
      <c r="B96" s="77" t="n"/>
      <c r="C96" s="77" t="n"/>
      <c r="D96" s="77" t="n"/>
      <c r="E96" s="79">
        <f>IF(OR($A96="",$C96="",$D96=""),"",IF('1. Kurulum'!$C$18="Evet",NETWORKDAYS($C96,$D96),NETWORKDAYS($C96,$D96,Tatiller)))</f>
        <v/>
      </c>
      <c r="F96" s="77" t="n"/>
      <c r="G96" s="75" t="n"/>
    </row>
    <row r="97" ht="19.5" customHeight="1" s="55">
      <c r="A97" s="75" t="n"/>
      <c r="B97" s="77" t="n"/>
      <c r="C97" s="77" t="n"/>
      <c r="D97" s="77" t="n"/>
      <c r="E97" s="79">
        <f>IF(OR($A97="",$C97="",$D97=""),"",IF('1. Kurulum'!$C$18="Evet",NETWORKDAYS($C97,$D97),NETWORKDAYS($C97,$D97,Tatiller)))</f>
        <v/>
      </c>
      <c r="F97" s="77" t="n"/>
      <c r="G97" s="75" t="n"/>
    </row>
    <row r="98" ht="19.5" customHeight="1" s="55">
      <c r="A98" s="75" t="n"/>
      <c r="B98" s="77" t="n"/>
      <c r="C98" s="77" t="n"/>
      <c r="D98" s="77" t="n"/>
      <c r="E98" s="79">
        <f>IF(OR($A98="",$C98="",$D98=""),"",IF('1. Kurulum'!$C$18="Evet",NETWORKDAYS($C98,$D98),NETWORKDAYS($C98,$D98,Tatiller)))</f>
        <v/>
      </c>
      <c r="F98" s="77" t="n"/>
      <c r="G98" s="75" t="n"/>
    </row>
    <row r="99" ht="19.5" customHeight="1" s="55">
      <c r="A99" s="75" t="n"/>
      <c r="B99" s="77" t="n"/>
      <c r="C99" s="77" t="n"/>
      <c r="D99" s="77" t="n"/>
      <c r="E99" s="79">
        <f>IF(OR($A99="",$C99="",$D99=""),"",IF('1. Kurulum'!$C$18="Evet",NETWORKDAYS($C99,$D99),NETWORKDAYS($C99,$D99,Tatiller)))</f>
        <v/>
      </c>
      <c r="F99" s="77" t="n"/>
      <c r="G99" s="75" t="n"/>
    </row>
    <row r="100" ht="19.5" customHeight="1" s="55">
      <c r="A100" s="75" t="n"/>
      <c r="B100" s="77" t="n"/>
      <c r="C100" s="77" t="n"/>
      <c r="D100" s="77" t="n"/>
      <c r="E100" s="79">
        <f>IF(OR($A100="",$C100="",$D100=""),"",IF('1. Kurulum'!$C$18="Evet",NETWORKDAYS($C100,$D100),NETWORKDAYS($C100,$D100,Tatiller)))</f>
        <v/>
      </c>
      <c r="F100" s="77" t="n"/>
      <c r="G100" s="75" t="n"/>
    </row>
    <row r="101" ht="19.5" customHeight="1" s="55">
      <c r="A101" s="75" t="n"/>
      <c r="B101" s="77" t="n"/>
      <c r="C101" s="77" t="n"/>
      <c r="D101" s="77" t="n"/>
      <c r="E101" s="79">
        <f>IF(OR($A101="",$C101="",$D101=""),"",IF('1. Kurulum'!$C$18="Evet",NETWORKDAYS($C101,$D101),NETWORKDAYS($C101,$D101,Tatiller)))</f>
        <v/>
      </c>
      <c r="F101" s="77" t="n"/>
      <c r="G101" s="75" t="n"/>
    </row>
    <row r="102" ht="19.5" customHeight="1" s="55">
      <c r="A102" s="75" t="n"/>
      <c r="B102" s="77" t="n"/>
      <c r="C102" s="77" t="n"/>
      <c r="D102" s="77" t="n"/>
      <c r="E102" s="79">
        <f>IF(OR($A102="",$C102="",$D102=""),"",IF('1. Kurulum'!$C$18="Evet",NETWORKDAYS($C102,$D102),NETWORKDAYS($C102,$D102,Tatiller)))</f>
        <v/>
      </c>
      <c r="F102" s="77" t="n"/>
      <c r="G102" s="75" t="n"/>
    </row>
    <row r="103" ht="19.5" customHeight="1" s="55">
      <c r="A103" s="75" t="n"/>
      <c r="B103" s="77" t="n"/>
      <c r="C103" s="77" t="n"/>
      <c r="D103" s="77" t="n"/>
      <c r="E103" s="79">
        <f>IF(OR($A103="",$C103="",$D103=""),"",IF('1. Kurulum'!$C$18="Evet",NETWORKDAYS($C103,$D103),NETWORKDAYS($C103,$D103,Tatiller)))</f>
        <v/>
      </c>
      <c r="F103" s="77" t="n"/>
      <c r="G103" s="75" t="n"/>
    </row>
    <row r="104" ht="19.5" customHeight="1" s="55">
      <c r="A104" s="75" t="n"/>
      <c r="B104" s="77" t="n"/>
      <c r="C104" s="77" t="n"/>
      <c r="D104" s="77" t="n"/>
      <c r="E104" s="79">
        <f>IF(OR($A104="",$C104="",$D104=""),"",IF('1. Kurulum'!$C$18="Evet",NETWORKDAYS($C104,$D104),NETWORKDAYS($C104,$D104,Tatiller)))</f>
        <v/>
      </c>
      <c r="F104" s="77" t="n"/>
      <c r="G104" s="75" t="n"/>
    </row>
  </sheetData>
  <mergeCells count="1">
    <mergeCell ref="A2:G2"/>
  </mergeCells>
  <conditionalFormatting sqref="B5:B104">
    <cfRule type="expression" rank="0" priority="2" equalAverage="0" aboveAverage="0" dxfId="1" text="" percent="0" bottom="0">
      <formula>$B5="Dovolená"</formula>
    </cfRule>
    <cfRule type="expression" rank="0" priority="3" equalAverage="0" aboveAverage="0" dxfId="2" text="" percent="0" bottom="0">
      <formula>$B5="Nemoc"</formula>
    </cfRule>
    <cfRule type="expression" rank="0" priority="4" equalAverage="0" aboveAverage="0" dxfId="3" text="" percent="0" bottom="0">
      <formula>$B5="Neplacené volno"</formula>
    </cfRule>
    <cfRule type="expression" rank="0" priority="5" equalAverage="0" aboveAverage="0" dxfId="4" text="" percent="0" bottom="0">
      <formula>$B5="Jiné"</formula>
    </cfRule>
  </conditionalFormatting>
  <conditionalFormatting sqref="F5:F104">
    <cfRule type="expression" rank="0" priority="6" equalAverage="0" aboveAverage="0" dxfId="4" text="" percent="0" bottom="0">
      <formula>$F5="Schváleno"</formula>
    </cfRule>
    <cfRule type="expression" rank="0" priority="7" equalAverage="0" aboveAverage="0" dxfId="3" text="" percent="0" bottom="0">
      <formula>$F5="Čeká"</formula>
    </cfRule>
    <cfRule type="expression" rank="0" priority="8" equalAverage="0" aboveAverage="0" dxfId="5" text="" percent="0" bottom="0">
      <formula>$F5="Zrušeno"</formula>
    </cfRule>
  </conditionalFormatting>
  <dataValidations count="3">
    <dataValidation sqref="B5:B104" showDropDown="0" showInputMessage="0" showErrorMessage="0" allowBlank="1" type="list" errorStyle="stop" operator="between">
      <formula1>"Yıllık izin,Hastalık,Ücretsiz izin,Diğer"</formula1>
      <formula2>0</formula2>
    </dataValidation>
    <dataValidation sqref="F5:F104" showDropDown="0" showInputMessage="0" showErrorMessage="0" allowBlank="1" type="list" errorStyle="stop" operator="between">
      <formula1>"Onaylandı,Bekliyor,İptal"</formula1>
      <formula2>0</formula2>
    </dataValidation>
    <dataValidation sqref="A5:A104" showDropDown="0" showInputMessage="0" showErrorMessage="0" allowBlank="1" type="list" errorStyle="stop" operator="between">
      <formula1>'2. Çalışanlar'!$A$5:$A$34</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0"/>
  </sheetPr>
  <dimension ref="A1:H4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22" customWidth="1" style="54" min="2" max="2"/>
    <col width="18" customWidth="1" style="54" min="3" max="3"/>
    <col width="14" customWidth="1" style="54" min="4" max="7"/>
    <col width="26" customWidth="1" style="54" min="8" max="8"/>
  </cols>
  <sheetData>
    <row r="1"/>
    <row r="2" ht="27.75" customHeight="1" s="55">
      <c r="B2" s="63" t="inlineStr">
        <is>
          <t>Takım özeti</t>
        </is>
      </c>
    </row>
    <row r="3" ht="15" customHeight="1" s="55">
      <c r="B3" s="64" t="inlineStr">
        <is>
          <t>Veriler Çalışanlar ve İzin Kaydı sayfalarından alınır. Gösterge, kullanılan hak edişin yüzdesini görselleştirir.</t>
        </is>
      </c>
    </row>
    <row r="4"/>
    <row r="5" ht="19.5" customHeight="1" s="55">
      <c r="B5" s="82" t="inlineStr">
        <is>
          <t>TAKIM HAK EDİŞİ (GÜN)</t>
        </is>
      </c>
      <c r="C5" s="83" t="n"/>
      <c r="D5" s="84" t="inlineStr">
        <is>
          <t>KULLANILAN (ONAYLI)</t>
        </is>
      </c>
      <c r="E5" s="85" t="n"/>
      <c r="F5" s="86" t="inlineStr">
        <is>
          <t>AYRILAN (BEKLEYEN)</t>
        </is>
      </c>
      <c r="G5" s="87" t="n"/>
      <c r="H5" s="88" t="inlineStr">
        <is>
          <t>KALAN</t>
        </is>
      </c>
    </row>
    <row r="6" ht="36" customHeight="1" s="55">
      <c r="B6" s="89">
        <f>'2. Çalışanlar'!G36</f>
        <v/>
      </c>
      <c r="C6" s="83" t="n"/>
      <c r="D6" s="90">
        <f>'2. Çalışanlar'!H36</f>
        <v/>
      </c>
      <c r="E6" s="85" t="n"/>
      <c r="F6" s="91">
        <f>'2. Çalışanlar'!I36</f>
        <v/>
      </c>
      <c r="G6" s="87" t="n"/>
      <c r="H6" s="92">
        <f>'2. Çalışanlar'!J36</f>
        <v/>
      </c>
    </row>
    <row r="7"/>
    <row r="8"/>
    <row r="9" ht="21.75" customHeight="1" s="55">
      <c r="B9" s="58" t="inlineStr">
        <is>
          <t>Çalışan bazında</t>
        </is>
      </c>
    </row>
    <row r="10" ht="27.75" customHeight="1" s="55">
      <c r="B10" s="74" t="inlineStr">
        <is>
          <t>Ad</t>
        </is>
      </c>
      <c r="C10" s="74" t="inlineStr">
        <is>
          <t>Çalışma</t>
        </is>
      </c>
      <c r="D10" s="74" t="inlineStr">
        <is>
          <t>Hak ediş</t>
        </is>
      </c>
      <c r="E10" s="74" t="inlineStr">
        <is>
          <t>Kullanılan</t>
        </is>
      </c>
      <c r="F10" s="74" t="inlineStr">
        <is>
          <t>Ayrılan</t>
        </is>
      </c>
      <c r="G10" s="74" t="inlineStr">
        <is>
          <t>Kalan</t>
        </is>
      </c>
      <c r="H10" s="74" t="inlineStr">
        <is>
          <t>% kullanılan</t>
        </is>
      </c>
    </row>
    <row r="11" ht="19.5" customHeight="1" s="55">
      <c r="B11" s="93">
        <f>IF('2. Çalışanlar'!A5="","",'2. Çalışanlar'!A5)</f>
        <v/>
      </c>
      <c r="C11" s="94">
        <f>IF('2. Çalışanlar'!A5="","",'2. Çalışanlar'!D5&amp;" gün/hafta")</f>
        <v/>
      </c>
      <c r="D11" s="95">
        <f>IF('2. Çalışanlar'!A5="","",'2. Çalışanlar'!G5)</f>
        <v/>
      </c>
      <c r="E11" s="95">
        <f>IF('2. Çalışanlar'!A5="","",'2. Çalışanlar'!H5)</f>
        <v/>
      </c>
      <c r="F11" s="95">
        <f>IF('2. Çalışanlar'!A5="","",'2. Çalışanlar'!I5)</f>
        <v/>
      </c>
      <c r="G11" s="95">
        <f>IF('2. Çalışanlar'!A5="","",'2. Çalışanlar'!J5)</f>
        <v/>
      </c>
      <c r="H11" s="96">
        <f>IFERROR(IF('2. Çalışanlar'!A5="","",('2. Çalışanlar'!H5+'2. Çalışanlar'!I5)/'2. Çalışanlar'!G5),"")</f>
        <v/>
      </c>
    </row>
    <row r="12" ht="19.5" customHeight="1" s="55">
      <c r="B12" s="97">
        <f>IF('2. Çalışanlar'!A6="","",'2. Çalışanlar'!A6)</f>
        <v/>
      </c>
      <c r="C12" s="98">
        <f>IF('2. Çalışanlar'!A6="","",'2. Çalışanlar'!D6&amp;" gün/hafta")</f>
        <v/>
      </c>
      <c r="D12" s="99">
        <f>IF('2. Çalışanlar'!A6="","",'2. Çalışanlar'!G6)</f>
        <v/>
      </c>
      <c r="E12" s="99">
        <f>IF('2. Çalışanlar'!A6="","",'2. Çalışanlar'!H6)</f>
        <v/>
      </c>
      <c r="F12" s="99">
        <f>IF('2. Çalışanlar'!A6="","",'2. Çalışanlar'!I6)</f>
        <v/>
      </c>
      <c r="G12" s="99">
        <f>IF('2. Çalışanlar'!A6="","",'2. Çalışanlar'!J6)</f>
        <v/>
      </c>
      <c r="H12" s="100">
        <f>IFERROR(IF('2. Çalışanlar'!A6="","",('2. Çalışanlar'!H6+'2. Çalışanlar'!I6)/'2. Çalışanlar'!G6),"")</f>
        <v/>
      </c>
    </row>
    <row r="13" ht="19.5" customHeight="1" s="55">
      <c r="B13" s="93">
        <f>IF('2. Çalışanlar'!A7="","",'2. Çalışanlar'!A7)</f>
        <v/>
      </c>
      <c r="C13" s="94">
        <f>IF('2. Çalışanlar'!A7="","",'2. Çalışanlar'!D7&amp;" gün/hafta")</f>
        <v/>
      </c>
      <c r="D13" s="95">
        <f>IF('2. Çalışanlar'!A7="","",'2. Çalışanlar'!G7)</f>
        <v/>
      </c>
      <c r="E13" s="95">
        <f>IF('2. Çalışanlar'!A7="","",'2. Çalışanlar'!H7)</f>
        <v/>
      </c>
      <c r="F13" s="95">
        <f>IF('2. Çalışanlar'!A7="","",'2. Çalışanlar'!I7)</f>
        <v/>
      </c>
      <c r="G13" s="95">
        <f>IF('2. Çalışanlar'!A7="","",'2. Çalışanlar'!J7)</f>
        <v/>
      </c>
      <c r="H13" s="96">
        <f>IFERROR(IF('2. Çalışanlar'!A7="","",('2. Çalışanlar'!H7+'2. Çalışanlar'!I7)/'2. Çalışanlar'!G7),"")</f>
        <v/>
      </c>
    </row>
    <row r="14" ht="19.5" customHeight="1" s="55">
      <c r="B14" s="97">
        <f>IF('2. Çalışanlar'!A8="","",'2. Çalışanlar'!A8)</f>
        <v/>
      </c>
      <c r="C14" s="98">
        <f>IF('2. Çalışanlar'!A8="","",'2. Çalışanlar'!D8&amp;" gün/hafta")</f>
        <v/>
      </c>
      <c r="D14" s="99">
        <f>IF('2. Çalışanlar'!A8="","",'2. Çalışanlar'!G8)</f>
        <v/>
      </c>
      <c r="E14" s="99">
        <f>IF('2. Çalışanlar'!A8="","",'2. Çalışanlar'!H8)</f>
        <v/>
      </c>
      <c r="F14" s="99">
        <f>IF('2. Çalışanlar'!A8="","",'2. Çalışanlar'!I8)</f>
        <v/>
      </c>
      <c r="G14" s="99">
        <f>IF('2. Çalışanlar'!A8="","",'2. Çalışanlar'!J8)</f>
        <v/>
      </c>
      <c r="H14" s="100">
        <f>IFERROR(IF('2. Çalışanlar'!A8="","",('2. Çalışanlar'!H8+'2. Çalışanlar'!I8)/'2. Çalışanlar'!G8),"")</f>
        <v/>
      </c>
    </row>
    <row r="15" ht="19.5" customHeight="1" s="55">
      <c r="B15" s="93">
        <f>IF('2. Çalışanlar'!A9="","",'2. Çalışanlar'!A9)</f>
        <v/>
      </c>
      <c r="C15" s="94">
        <f>IF('2. Çalışanlar'!A9="","",'2. Çalışanlar'!D9&amp;" gün/hafta")</f>
        <v/>
      </c>
      <c r="D15" s="95">
        <f>IF('2. Çalışanlar'!A9="","",'2. Çalışanlar'!G9)</f>
        <v/>
      </c>
      <c r="E15" s="95">
        <f>IF('2. Çalışanlar'!A9="","",'2. Çalışanlar'!H9)</f>
        <v/>
      </c>
      <c r="F15" s="95">
        <f>IF('2. Çalışanlar'!A9="","",'2. Çalışanlar'!I9)</f>
        <v/>
      </c>
      <c r="G15" s="95">
        <f>IF('2. Çalışanlar'!A9="","",'2. Çalışanlar'!J9)</f>
        <v/>
      </c>
      <c r="H15" s="96">
        <f>IFERROR(IF('2. Çalışanlar'!A9="","",('2. Çalışanlar'!H9+'2. Çalışanlar'!I9)/'2. Çalışanlar'!G9),"")</f>
        <v/>
      </c>
    </row>
    <row r="16" ht="19.5" customHeight="1" s="55">
      <c r="B16" s="97">
        <f>IF('2. Çalışanlar'!A10="","",'2. Çalışanlar'!A10)</f>
        <v/>
      </c>
      <c r="C16" s="98">
        <f>IF('2. Çalışanlar'!A10="","",'2. Çalışanlar'!D10&amp;" gün/hafta")</f>
        <v/>
      </c>
      <c r="D16" s="99">
        <f>IF('2. Çalışanlar'!A10="","",'2. Çalışanlar'!G10)</f>
        <v/>
      </c>
      <c r="E16" s="99">
        <f>IF('2. Çalışanlar'!A10="","",'2. Çalışanlar'!H10)</f>
        <v/>
      </c>
      <c r="F16" s="99">
        <f>IF('2. Çalışanlar'!A10="","",'2. Çalışanlar'!I10)</f>
        <v/>
      </c>
      <c r="G16" s="99">
        <f>IF('2. Çalışanlar'!A10="","",'2. Çalışanlar'!J10)</f>
        <v/>
      </c>
      <c r="H16" s="100">
        <f>IFERROR(IF('2. Çalışanlar'!A10="","",('2. Çalışanlar'!H10+'2. Çalışanlar'!I10)/'2. Çalışanlar'!G10),"")</f>
        <v/>
      </c>
    </row>
    <row r="17" ht="19.5" customHeight="1" s="55">
      <c r="B17" s="93">
        <f>IF('2. Çalışanlar'!A11="","",'2. Çalışanlar'!A11)</f>
        <v/>
      </c>
      <c r="C17" s="94">
        <f>IF('2. Çalışanlar'!A11="","",'2. Çalışanlar'!D11&amp;" gün/hafta")</f>
        <v/>
      </c>
      <c r="D17" s="95">
        <f>IF('2. Çalışanlar'!A11="","",'2. Çalışanlar'!G11)</f>
        <v/>
      </c>
      <c r="E17" s="95">
        <f>IF('2. Çalışanlar'!A11="","",'2. Çalışanlar'!H11)</f>
        <v/>
      </c>
      <c r="F17" s="95">
        <f>IF('2. Çalışanlar'!A11="","",'2. Çalışanlar'!I11)</f>
        <v/>
      </c>
      <c r="G17" s="95">
        <f>IF('2. Çalışanlar'!A11="","",'2. Çalışanlar'!J11)</f>
        <v/>
      </c>
      <c r="H17" s="96">
        <f>IFERROR(IF('2. Çalışanlar'!A11="","",('2. Çalışanlar'!H11+'2. Çalışanlar'!I11)/'2. Çalışanlar'!G11),"")</f>
        <v/>
      </c>
    </row>
    <row r="18" ht="19.5" customHeight="1" s="55">
      <c r="B18" s="97">
        <f>IF('2. Çalışanlar'!A12="","",'2. Çalışanlar'!A12)</f>
        <v/>
      </c>
      <c r="C18" s="98">
        <f>IF('2. Çalışanlar'!A12="","",'2. Çalışanlar'!D12&amp;" gün/hafta")</f>
        <v/>
      </c>
      <c r="D18" s="99">
        <f>IF('2. Çalışanlar'!A12="","",'2. Çalışanlar'!G12)</f>
        <v/>
      </c>
      <c r="E18" s="99">
        <f>IF('2. Çalışanlar'!A12="","",'2. Çalışanlar'!H12)</f>
        <v/>
      </c>
      <c r="F18" s="99">
        <f>IF('2. Çalışanlar'!A12="","",'2. Çalışanlar'!I12)</f>
        <v/>
      </c>
      <c r="G18" s="99">
        <f>IF('2. Çalışanlar'!A12="","",'2. Çalışanlar'!J12)</f>
        <v/>
      </c>
      <c r="H18" s="100">
        <f>IFERROR(IF('2. Çalışanlar'!A12="","",('2. Çalışanlar'!H12+'2. Çalışanlar'!I12)/'2. Çalışanlar'!G12),"")</f>
        <v/>
      </c>
    </row>
    <row r="19" ht="19.5" customHeight="1" s="55">
      <c r="B19" s="93">
        <f>IF('2. Çalışanlar'!A13="","",'2. Çalışanlar'!A13)</f>
        <v/>
      </c>
      <c r="C19" s="94">
        <f>IF('2. Çalışanlar'!A13="","",'2. Çalışanlar'!D13&amp;" gün/hafta")</f>
        <v/>
      </c>
      <c r="D19" s="95">
        <f>IF('2. Çalışanlar'!A13="","",'2. Çalışanlar'!G13)</f>
        <v/>
      </c>
      <c r="E19" s="95">
        <f>IF('2. Çalışanlar'!A13="","",'2. Çalışanlar'!H13)</f>
        <v/>
      </c>
      <c r="F19" s="95">
        <f>IF('2. Çalışanlar'!A13="","",'2. Çalışanlar'!I13)</f>
        <v/>
      </c>
      <c r="G19" s="95">
        <f>IF('2. Çalışanlar'!A13="","",'2. Çalışanlar'!J13)</f>
        <v/>
      </c>
      <c r="H19" s="96">
        <f>IFERROR(IF('2. Çalışanlar'!A13="","",('2. Çalışanlar'!H13+'2. Çalışanlar'!I13)/'2. Çalışanlar'!G13),"")</f>
        <v/>
      </c>
    </row>
    <row r="20" ht="19.5" customHeight="1" s="55">
      <c r="B20" s="97">
        <f>IF('2. Çalışanlar'!A14="","",'2. Çalışanlar'!A14)</f>
        <v/>
      </c>
      <c r="C20" s="98">
        <f>IF('2. Çalışanlar'!A14="","",'2. Çalışanlar'!D14&amp;" gün/hafta")</f>
        <v/>
      </c>
      <c r="D20" s="99">
        <f>IF('2. Çalışanlar'!A14="","",'2. Çalışanlar'!G14)</f>
        <v/>
      </c>
      <c r="E20" s="99">
        <f>IF('2. Çalışanlar'!A14="","",'2. Çalışanlar'!H14)</f>
        <v/>
      </c>
      <c r="F20" s="99">
        <f>IF('2. Çalışanlar'!A14="","",'2. Çalışanlar'!I14)</f>
        <v/>
      </c>
      <c r="G20" s="99">
        <f>IF('2. Çalışanlar'!A14="","",'2. Çalışanlar'!J14)</f>
        <v/>
      </c>
      <c r="H20" s="100">
        <f>IFERROR(IF('2. Çalışanlar'!A14="","",('2. Çalışanlar'!H14+'2. Çalışanlar'!I14)/'2. Çalışanlar'!G14),"")</f>
        <v/>
      </c>
    </row>
    <row r="21" ht="19.5" customHeight="1" s="55">
      <c r="B21" s="93">
        <f>IF('2. Çalışanlar'!A15="","",'2. Çalışanlar'!A15)</f>
        <v/>
      </c>
      <c r="C21" s="94">
        <f>IF('2. Çalışanlar'!A15="","",'2. Çalışanlar'!D15&amp;" gün/hafta")</f>
        <v/>
      </c>
      <c r="D21" s="95">
        <f>IF('2. Çalışanlar'!A15="","",'2. Çalışanlar'!G15)</f>
        <v/>
      </c>
      <c r="E21" s="95">
        <f>IF('2. Çalışanlar'!A15="","",'2. Çalışanlar'!H15)</f>
        <v/>
      </c>
      <c r="F21" s="95">
        <f>IF('2. Çalışanlar'!A15="","",'2. Çalışanlar'!I15)</f>
        <v/>
      </c>
      <c r="G21" s="95">
        <f>IF('2. Çalışanlar'!A15="","",'2. Çalışanlar'!J15)</f>
        <v/>
      </c>
      <c r="H21" s="96">
        <f>IFERROR(IF('2. Çalışanlar'!A15="","",('2. Çalışanlar'!H15+'2. Çalışanlar'!I15)/'2. Çalışanlar'!G15),"")</f>
        <v/>
      </c>
    </row>
    <row r="22" ht="19.5" customHeight="1" s="55">
      <c r="B22" s="97">
        <f>IF('2. Çalışanlar'!A16="","",'2. Çalışanlar'!A16)</f>
        <v/>
      </c>
      <c r="C22" s="98">
        <f>IF('2. Çalışanlar'!A16="","",'2. Çalışanlar'!D16&amp;" gün/hafta")</f>
        <v/>
      </c>
      <c r="D22" s="99">
        <f>IF('2. Çalışanlar'!A16="","",'2. Çalışanlar'!G16)</f>
        <v/>
      </c>
      <c r="E22" s="99">
        <f>IF('2. Çalışanlar'!A16="","",'2. Çalışanlar'!H16)</f>
        <v/>
      </c>
      <c r="F22" s="99">
        <f>IF('2. Çalışanlar'!A16="","",'2. Çalışanlar'!I16)</f>
        <v/>
      </c>
      <c r="G22" s="99">
        <f>IF('2. Çalışanlar'!A16="","",'2. Çalışanlar'!J16)</f>
        <v/>
      </c>
      <c r="H22" s="100">
        <f>IFERROR(IF('2. Çalışanlar'!A16="","",('2. Çalışanlar'!H16+'2. Çalışanlar'!I16)/'2. Çalışanlar'!G16),"")</f>
        <v/>
      </c>
    </row>
    <row r="23" ht="19.5" customHeight="1" s="55">
      <c r="B23" s="93">
        <f>IF('2. Çalışanlar'!A17="","",'2. Çalışanlar'!A17)</f>
        <v/>
      </c>
      <c r="C23" s="94">
        <f>IF('2. Çalışanlar'!A17="","",'2. Çalışanlar'!D17&amp;" gün/hafta")</f>
        <v/>
      </c>
      <c r="D23" s="95">
        <f>IF('2. Çalışanlar'!A17="","",'2. Çalışanlar'!G17)</f>
        <v/>
      </c>
      <c r="E23" s="95">
        <f>IF('2. Çalışanlar'!A17="","",'2. Çalışanlar'!H17)</f>
        <v/>
      </c>
      <c r="F23" s="95">
        <f>IF('2. Çalışanlar'!A17="","",'2. Çalışanlar'!I17)</f>
        <v/>
      </c>
      <c r="G23" s="95">
        <f>IF('2. Çalışanlar'!A17="","",'2. Çalışanlar'!J17)</f>
        <v/>
      </c>
      <c r="H23" s="96">
        <f>IFERROR(IF('2. Çalışanlar'!A17="","",('2. Çalışanlar'!H17+'2. Çalışanlar'!I17)/'2. Çalışanlar'!G17),"")</f>
        <v/>
      </c>
    </row>
    <row r="24" ht="19.5" customHeight="1" s="55">
      <c r="B24" s="97">
        <f>IF('2. Çalışanlar'!A18="","",'2. Çalışanlar'!A18)</f>
        <v/>
      </c>
      <c r="C24" s="98">
        <f>IF('2. Çalışanlar'!A18="","",'2. Çalışanlar'!D18&amp;" gün/hafta")</f>
        <v/>
      </c>
      <c r="D24" s="99">
        <f>IF('2. Çalışanlar'!A18="","",'2. Çalışanlar'!G18)</f>
        <v/>
      </c>
      <c r="E24" s="99">
        <f>IF('2. Çalışanlar'!A18="","",'2. Çalışanlar'!H18)</f>
        <v/>
      </c>
      <c r="F24" s="99">
        <f>IF('2. Çalışanlar'!A18="","",'2. Çalışanlar'!I18)</f>
        <v/>
      </c>
      <c r="G24" s="99">
        <f>IF('2. Çalışanlar'!A18="","",'2. Çalışanlar'!J18)</f>
        <v/>
      </c>
      <c r="H24" s="100">
        <f>IFERROR(IF('2. Çalışanlar'!A18="","",('2. Çalışanlar'!H18+'2. Çalışanlar'!I18)/'2. Çalışanlar'!G18),"")</f>
        <v/>
      </c>
    </row>
    <row r="25" ht="19.5" customHeight="1" s="55">
      <c r="B25" s="93">
        <f>IF('2. Çalışanlar'!A19="","",'2. Çalışanlar'!A19)</f>
        <v/>
      </c>
      <c r="C25" s="94">
        <f>IF('2. Çalışanlar'!A19="","",'2. Çalışanlar'!D19&amp;" gün/hafta")</f>
        <v/>
      </c>
      <c r="D25" s="95">
        <f>IF('2. Çalışanlar'!A19="","",'2. Çalışanlar'!G19)</f>
        <v/>
      </c>
      <c r="E25" s="95">
        <f>IF('2. Çalışanlar'!A19="","",'2. Çalışanlar'!H19)</f>
        <v/>
      </c>
      <c r="F25" s="95">
        <f>IF('2. Çalışanlar'!A19="","",'2. Çalışanlar'!I19)</f>
        <v/>
      </c>
      <c r="G25" s="95">
        <f>IF('2. Çalışanlar'!A19="","",'2. Çalışanlar'!J19)</f>
        <v/>
      </c>
      <c r="H25" s="96">
        <f>IFERROR(IF('2. Çalışanlar'!A19="","",('2. Çalışanlar'!H19+'2. Çalışanlar'!I19)/'2. Çalışanlar'!G19),"")</f>
        <v/>
      </c>
    </row>
    <row r="26" ht="19.5" customHeight="1" s="55">
      <c r="B26" s="97">
        <f>IF('2. Çalışanlar'!A20="","",'2. Çalışanlar'!A20)</f>
        <v/>
      </c>
      <c r="C26" s="98">
        <f>IF('2. Çalışanlar'!A20="","",'2. Çalışanlar'!D20&amp;" gün/hafta")</f>
        <v/>
      </c>
      <c r="D26" s="99">
        <f>IF('2. Çalışanlar'!A20="","",'2. Çalışanlar'!G20)</f>
        <v/>
      </c>
      <c r="E26" s="99">
        <f>IF('2. Çalışanlar'!A20="","",'2. Çalışanlar'!H20)</f>
        <v/>
      </c>
      <c r="F26" s="99">
        <f>IF('2. Çalışanlar'!A20="","",'2. Çalışanlar'!I20)</f>
        <v/>
      </c>
      <c r="G26" s="99">
        <f>IF('2. Çalışanlar'!A20="","",'2. Çalışanlar'!J20)</f>
        <v/>
      </c>
      <c r="H26" s="100">
        <f>IFERROR(IF('2. Çalışanlar'!A20="","",('2. Çalışanlar'!H20+'2. Çalışanlar'!I20)/'2. Çalışanlar'!G20),"")</f>
        <v/>
      </c>
    </row>
    <row r="27" ht="19.5" customHeight="1" s="55">
      <c r="B27" s="93">
        <f>IF('2. Çalışanlar'!A21="","",'2. Çalışanlar'!A21)</f>
        <v/>
      </c>
      <c r="C27" s="94">
        <f>IF('2. Çalışanlar'!A21="","",'2. Çalışanlar'!D21&amp;" gün/hafta")</f>
        <v/>
      </c>
      <c r="D27" s="95">
        <f>IF('2. Çalışanlar'!A21="","",'2. Çalışanlar'!G21)</f>
        <v/>
      </c>
      <c r="E27" s="95">
        <f>IF('2. Çalışanlar'!A21="","",'2. Çalışanlar'!H21)</f>
        <v/>
      </c>
      <c r="F27" s="95">
        <f>IF('2. Çalışanlar'!A21="","",'2. Çalışanlar'!I21)</f>
        <v/>
      </c>
      <c r="G27" s="95">
        <f>IF('2. Çalışanlar'!A21="","",'2. Çalışanlar'!J21)</f>
        <v/>
      </c>
      <c r="H27" s="96">
        <f>IFERROR(IF('2. Çalışanlar'!A21="","",('2. Çalışanlar'!H21+'2. Çalışanlar'!I21)/'2. Çalışanlar'!G21),"")</f>
        <v/>
      </c>
    </row>
    <row r="28" ht="19.5" customHeight="1" s="55">
      <c r="B28" s="97">
        <f>IF('2. Çalışanlar'!A22="","",'2. Çalışanlar'!A22)</f>
        <v/>
      </c>
      <c r="C28" s="98">
        <f>IF('2. Çalışanlar'!A22="","",'2. Çalışanlar'!D22&amp;" gün/hafta")</f>
        <v/>
      </c>
      <c r="D28" s="99">
        <f>IF('2. Çalışanlar'!A22="","",'2. Çalışanlar'!G22)</f>
        <v/>
      </c>
      <c r="E28" s="99">
        <f>IF('2. Çalışanlar'!A22="","",'2. Çalışanlar'!H22)</f>
        <v/>
      </c>
      <c r="F28" s="99">
        <f>IF('2. Çalışanlar'!A22="","",'2. Çalışanlar'!I22)</f>
        <v/>
      </c>
      <c r="G28" s="99">
        <f>IF('2. Çalışanlar'!A22="","",'2. Çalışanlar'!J22)</f>
        <v/>
      </c>
      <c r="H28" s="100">
        <f>IFERROR(IF('2. Çalışanlar'!A22="","",('2. Çalışanlar'!H22+'2. Çalışanlar'!I22)/'2. Çalışanlar'!G22),"")</f>
        <v/>
      </c>
    </row>
    <row r="29" ht="19.5" customHeight="1" s="55">
      <c r="B29" s="93">
        <f>IF('2. Çalışanlar'!A23="","",'2. Çalışanlar'!A23)</f>
        <v/>
      </c>
      <c r="C29" s="94">
        <f>IF('2. Çalışanlar'!A23="","",'2. Çalışanlar'!D23&amp;" gün/hafta")</f>
        <v/>
      </c>
      <c r="D29" s="95">
        <f>IF('2. Çalışanlar'!A23="","",'2. Çalışanlar'!G23)</f>
        <v/>
      </c>
      <c r="E29" s="95">
        <f>IF('2. Çalışanlar'!A23="","",'2. Çalışanlar'!H23)</f>
        <v/>
      </c>
      <c r="F29" s="95">
        <f>IF('2. Çalışanlar'!A23="","",'2. Çalışanlar'!I23)</f>
        <v/>
      </c>
      <c r="G29" s="95">
        <f>IF('2. Çalışanlar'!A23="","",'2. Çalışanlar'!J23)</f>
        <v/>
      </c>
      <c r="H29" s="96">
        <f>IFERROR(IF('2. Çalışanlar'!A23="","",('2. Çalışanlar'!H23+'2. Çalışanlar'!I23)/'2. Çalışanlar'!G23),"")</f>
        <v/>
      </c>
    </row>
    <row r="30" ht="19.5" customHeight="1" s="55">
      <c r="B30" s="97">
        <f>IF('2. Çalışanlar'!A24="","",'2. Çalışanlar'!A24)</f>
        <v/>
      </c>
      <c r="C30" s="98">
        <f>IF('2. Çalışanlar'!A24="","",'2. Çalışanlar'!D24&amp;" gün/hafta")</f>
        <v/>
      </c>
      <c r="D30" s="99">
        <f>IF('2. Çalışanlar'!A24="","",'2. Çalışanlar'!G24)</f>
        <v/>
      </c>
      <c r="E30" s="99">
        <f>IF('2. Çalışanlar'!A24="","",'2. Çalışanlar'!H24)</f>
        <v/>
      </c>
      <c r="F30" s="99">
        <f>IF('2. Çalışanlar'!A24="","",'2. Çalışanlar'!I24)</f>
        <v/>
      </c>
      <c r="G30" s="99">
        <f>IF('2. Çalışanlar'!A24="","",'2. Çalışanlar'!J24)</f>
        <v/>
      </c>
      <c r="H30" s="100">
        <f>IFERROR(IF('2. Çalışanlar'!A24="","",('2. Çalışanlar'!H24+'2. Çalışanlar'!I24)/'2. Çalışanlar'!G24),"")</f>
        <v/>
      </c>
    </row>
    <row r="31" ht="19.5" customHeight="1" s="55">
      <c r="B31" s="93">
        <f>IF('2. Çalışanlar'!A25="","",'2. Çalışanlar'!A25)</f>
        <v/>
      </c>
      <c r="C31" s="94">
        <f>IF('2. Çalışanlar'!A25="","",'2. Çalışanlar'!D25&amp;" gün/hafta")</f>
        <v/>
      </c>
      <c r="D31" s="95">
        <f>IF('2. Çalışanlar'!A25="","",'2. Çalışanlar'!G25)</f>
        <v/>
      </c>
      <c r="E31" s="95">
        <f>IF('2. Çalışanlar'!A25="","",'2. Çalışanlar'!H25)</f>
        <v/>
      </c>
      <c r="F31" s="95">
        <f>IF('2. Çalışanlar'!A25="","",'2. Çalışanlar'!I25)</f>
        <v/>
      </c>
      <c r="G31" s="95">
        <f>IF('2. Çalışanlar'!A25="","",'2. Çalışanlar'!J25)</f>
        <v/>
      </c>
      <c r="H31" s="96">
        <f>IFERROR(IF('2. Çalışanlar'!A25="","",('2. Çalışanlar'!H25+'2. Çalışanlar'!I25)/'2. Çalışanlar'!G25),"")</f>
        <v/>
      </c>
    </row>
    <row r="32" ht="19.5" customHeight="1" s="55">
      <c r="B32" s="97">
        <f>IF('2. Çalışanlar'!A26="","",'2. Çalışanlar'!A26)</f>
        <v/>
      </c>
      <c r="C32" s="98">
        <f>IF('2. Çalışanlar'!A26="","",'2. Çalışanlar'!D26&amp;" gün/hafta")</f>
        <v/>
      </c>
      <c r="D32" s="99">
        <f>IF('2. Çalışanlar'!A26="","",'2. Çalışanlar'!G26)</f>
        <v/>
      </c>
      <c r="E32" s="99">
        <f>IF('2. Çalışanlar'!A26="","",'2. Çalışanlar'!H26)</f>
        <v/>
      </c>
      <c r="F32" s="99">
        <f>IF('2. Çalışanlar'!A26="","",'2. Çalışanlar'!I26)</f>
        <v/>
      </c>
      <c r="G32" s="99">
        <f>IF('2. Çalışanlar'!A26="","",'2. Çalışanlar'!J26)</f>
        <v/>
      </c>
      <c r="H32" s="100">
        <f>IFERROR(IF('2. Çalışanlar'!A26="","",('2. Çalışanlar'!H26+'2. Çalışanlar'!I26)/'2. Çalışanlar'!G26),"")</f>
        <v/>
      </c>
    </row>
    <row r="33" ht="19.5" customHeight="1" s="55">
      <c r="B33" s="93">
        <f>IF('2. Çalışanlar'!A27="","",'2. Çalışanlar'!A27)</f>
        <v/>
      </c>
      <c r="C33" s="94">
        <f>IF('2. Çalışanlar'!A27="","",'2. Çalışanlar'!D27&amp;" gün/hafta")</f>
        <v/>
      </c>
      <c r="D33" s="95">
        <f>IF('2. Çalışanlar'!A27="","",'2. Çalışanlar'!G27)</f>
        <v/>
      </c>
      <c r="E33" s="95">
        <f>IF('2. Çalışanlar'!A27="","",'2. Çalışanlar'!H27)</f>
        <v/>
      </c>
      <c r="F33" s="95">
        <f>IF('2. Çalışanlar'!A27="","",'2. Çalışanlar'!I27)</f>
        <v/>
      </c>
      <c r="G33" s="95">
        <f>IF('2. Çalışanlar'!A27="","",'2. Çalışanlar'!J27)</f>
        <v/>
      </c>
      <c r="H33" s="96">
        <f>IFERROR(IF('2. Çalışanlar'!A27="","",('2. Çalışanlar'!H27+'2. Çalışanlar'!I27)/'2. Çalışanlar'!G27),"")</f>
        <v/>
      </c>
    </row>
    <row r="34" ht="19.5" customHeight="1" s="55">
      <c r="B34" s="97">
        <f>IF('2. Çalışanlar'!A28="","",'2. Çalışanlar'!A28)</f>
        <v/>
      </c>
      <c r="C34" s="98">
        <f>IF('2. Çalışanlar'!A28="","",'2. Çalışanlar'!D28&amp;" gün/hafta")</f>
        <v/>
      </c>
      <c r="D34" s="99">
        <f>IF('2. Çalışanlar'!A28="","",'2. Çalışanlar'!G28)</f>
        <v/>
      </c>
      <c r="E34" s="99">
        <f>IF('2. Çalışanlar'!A28="","",'2. Çalışanlar'!H28)</f>
        <v/>
      </c>
      <c r="F34" s="99">
        <f>IF('2. Çalışanlar'!A28="","",'2. Çalışanlar'!I28)</f>
        <v/>
      </c>
      <c r="G34" s="99">
        <f>IF('2. Çalışanlar'!A28="","",'2. Çalışanlar'!J28)</f>
        <v/>
      </c>
      <c r="H34" s="100">
        <f>IFERROR(IF('2. Çalışanlar'!A28="","",('2. Çalışanlar'!H28+'2. Çalışanlar'!I28)/'2. Çalışanlar'!G28),"")</f>
        <v/>
      </c>
    </row>
    <row r="35" ht="19.5" customHeight="1" s="55">
      <c r="B35" s="93">
        <f>IF('2. Çalışanlar'!A29="","",'2. Çalışanlar'!A29)</f>
        <v/>
      </c>
      <c r="C35" s="94">
        <f>IF('2. Çalışanlar'!A29="","",'2. Çalışanlar'!D29&amp;" gün/hafta")</f>
        <v/>
      </c>
      <c r="D35" s="95">
        <f>IF('2. Çalışanlar'!A29="","",'2. Çalışanlar'!G29)</f>
        <v/>
      </c>
      <c r="E35" s="95">
        <f>IF('2. Çalışanlar'!A29="","",'2. Çalışanlar'!H29)</f>
        <v/>
      </c>
      <c r="F35" s="95">
        <f>IF('2. Çalışanlar'!A29="","",'2. Çalışanlar'!I29)</f>
        <v/>
      </c>
      <c r="G35" s="95">
        <f>IF('2. Çalışanlar'!A29="","",'2. Çalışanlar'!J29)</f>
        <v/>
      </c>
      <c r="H35" s="96">
        <f>IFERROR(IF('2. Çalışanlar'!A29="","",('2. Çalışanlar'!H29+'2. Çalışanlar'!I29)/'2. Çalışanlar'!G29),"")</f>
        <v/>
      </c>
    </row>
    <row r="36" ht="19.5" customHeight="1" s="55">
      <c r="B36" s="97">
        <f>IF('2. Çalışanlar'!A30="","",'2. Çalışanlar'!A30)</f>
        <v/>
      </c>
      <c r="C36" s="98">
        <f>IF('2. Çalışanlar'!A30="","",'2. Çalışanlar'!D30&amp;" gün/hafta")</f>
        <v/>
      </c>
      <c r="D36" s="99">
        <f>IF('2. Çalışanlar'!A30="","",'2. Çalışanlar'!G30)</f>
        <v/>
      </c>
      <c r="E36" s="99">
        <f>IF('2. Çalışanlar'!A30="","",'2. Çalışanlar'!H30)</f>
        <v/>
      </c>
      <c r="F36" s="99">
        <f>IF('2. Çalışanlar'!A30="","",'2. Çalışanlar'!I30)</f>
        <v/>
      </c>
      <c r="G36" s="99">
        <f>IF('2. Çalışanlar'!A30="","",'2. Çalışanlar'!J30)</f>
        <v/>
      </c>
      <c r="H36" s="100">
        <f>IFERROR(IF('2. Çalışanlar'!A30="","",('2. Çalışanlar'!H30+'2. Çalışanlar'!I30)/'2. Çalışanlar'!G30),"")</f>
        <v/>
      </c>
    </row>
    <row r="37" ht="19.5" customHeight="1" s="55">
      <c r="B37" s="93">
        <f>IF('2. Çalışanlar'!A31="","",'2. Çalışanlar'!A31)</f>
        <v/>
      </c>
      <c r="C37" s="94">
        <f>IF('2. Çalışanlar'!A31="","",'2. Çalışanlar'!D31&amp;" gün/hafta")</f>
        <v/>
      </c>
      <c r="D37" s="95">
        <f>IF('2. Çalışanlar'!A31="","",'2. Çalışanlar'!G31)</f>
        <v/>
      </c>
      <c r="E37" s="95">
        <f>IF('2. Çalışanlar'!A31="","",'2. Çalışanlar'!H31)</f>
        <v/>
      </c>
      <c r="F37" s="95">
        <f>IF('2. Çalışanlar'!A31="","",'2. Çalışanlar'!I31)</f>
        <v/>
      </c>
      <c r="G37" s="95">
        <f>IF('2. Çalışanlar'!A31="","",'2. Çalışanlar'!J31)</f>
        <v/>
      </c>
      <c r="H37" s="96">
        <f>IFERROR(IF('2. Çalışanlar'!A31="","",('2. Çalışanlar'!H31+'2. Çalışanlar'!I31)/'2. Çalışanlar'!G31),"")</f>
        <v/>
      </c>
    </row>
    <row r="38" ht="19.5" customHeight="1" s="55">
      <c r="B38" s="97">
        <f>IF('2. Çalışanlar'!A32="","",'2. Çalışanlar'!A32)</f>
        <v/>
      </c>
      <c r="C38" s="98">
        <f>IF('2. Çalışanlar'!A32="","",'2. Çalışanlar'!D32&amp;" gün/hafta")</f>
        <v/>
      </c>
      <c r="D38" s="99">
        <f>IF('2. Çalışanlar'!A32="","",'2. Çalışanlar'!G32)</f>
        <v/>
      </c>
      <c r="E38" s="99">
        <f>IF('2. Çalışanlar'!A32="","",'2. Çalışanlar'!H32)</f>
        <v/>
      </c>
      <c r="F38" s="99">
        <f>IF('2. Çalışanlar'!A32="","",'2. Çalışanlar'!I32)</f>
        <v/>
      </c>
      <c r="G38" s="99">
        <f>IF('2. Çalışanlar'!A32="","",'2. Çalışanlar'!J32)</f>
        <v/>
      </c>
      <c r="H38" s="100">
        <f>IFERROR(IF('2. Çalışanlar'!A32="","",('2. Çalışanlar'!H32+'2. Çalışanlar'!I32)/'2. Çalışanlar'!G32),"")</f>
        <v/>
      </c>
    </row>
    <row r="39" ht="19.5" customHeight="1" s="55">
      <c r="B39" s="93">
        <f>IF('2. Çalışanlar'!A33="","",'2. Çalışanlar'!A33)</f>
        <v/>
      </c>
      <c r="C39" s="94">
        <f>IF('2. Çalışanlar'!A33="","",'2. Çalışanlar'!D33&amp;" gün/hafta")</f>
        <v/>
      </c>
      <c r="D39" s="95">
        <f>IF('2. Çalışanlar'!A33="","",'2. Çalışanlar'!G33)</f>
        <v/>
      </c>
      <c r="E39" s="95">
        <f>IF('2. Çalışanlar'!A33="","",'2. Çalışanlar'!H33)</f>
        <v/>
      </c>
      <c r="F39" s="95">
        <f>IF('2. Çalışanlar'!A33="","",'2. Çalışanlar'!I33)</f>
        <v/>
      </c>
      <c r="G39" s="95">
        <f>IF('2. Çalışanlar'!A33="","",'2. Çalışanlar'!J33)</f>
        <v/>
      </c>
      <c r="H39" s="96">
        <f>IFERROR(IF('2. Çalışanlar'!A33="","",('2. Çalışanlar'!H33+'2. Çalışanlar'!I33)/'2. Çalışanlar'!G33),"")</f>
        <v/>
      </c>
    </row>
    <row r="40" ht="19.5" customHeight="1" s="55">
      <c r="B40" s="97">
        <f>IF('2. Çalışanlar'!A34="","",'2. Çalışanlar'!A34)</f>
        <v/>
      </c>
      <c r="C40" s="98">
        <f>IF('2. Çalışanlar'!A34="","",'2. Çalışanlar'!D34&amp;" gün/hafta")</f>
        <v/>
      </c>
      <c r="D40" s="99">
        <f>IF('2. Çalışanlar'!A34="","",'2. Çalışanlar'!G34)</f>
        <v/>
      </c>
      <c r="E40" s="99">
        <f>IF('2. Çalışanlar'!A34="","",'2. Çalışanlar'!H34)</f>
        <v/>
      </c>
      <c r="F40" s="99">
        <f>IF('2. Çalışanlar'!A34="","",'2. Çalışanlar'!I34)</f>
        <v/>
      </c>
      <c r="G40" s="99">
        <f>IF('2. Çalışanlar'!A34="","",'2. Çalışanlar'!J34)</f>
        <v/>
      </c>
      <c r="H40" s="100">
        <f>IFERROR(IF('2. Çalışanlar'!A34="","",('2. Çalışanlar'!H34+'2. Çalışanlar'!I34)/'2. Çalışanlar'!G34),"")</f>
        <v/>
      </c>
    </row>
  </sheetData>
  <mergeCells count="6">
    <mergeCell ref="D6:E6"/>
    <mergeCell ref="B6:C6"/>
    <mergeCell ref="B5:C5"/>
    <mergeCell ref="F5:G5"/>
    <mergeCell ref="D5:E5"/>
    <mergeCell ref="F6:G6"/>
  </mergeCells>
  <conditionalFormatting sqref="G11:G40">
    <cfRule type="cellIs" rank="0" priority="2" equalAverage="0" operator="lessThan" aboveAverage="0" dxfId="0" text="" percent="0" bottom="0">
      <formula>0</formula>
    </cfRule>
  </conditionalFormatting>
  <conditionalFormatting sqref="H11:H40">
    <cfRule type="dataBar" priority="3">
      <dataBar minLength="10" maxLength="90" showValue="1">
        <cfvo type="num" val="0"/>
        <cfvo type="num" val="1"/>
        <color rgb="FF3B5BFF"/>
      </dataBar>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0"/>
  </sheetPr>
  <dimension ref="A1:BA34"/>
  <sheetViews>
    <sheetView showFormulas="0" showGridLines="0" showRowColHeaders="1" showZeros="1" rightToLeft="0" tabSelected="0" showOutlineSymbols="1" defaultGridColor="1"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baseColWidth="8" defaultColWidth="8.6796875" defaultRowHeight="15" zeroHeight="0" outlineLevelRow="0"/>
  <cols>
    <col width="22" customWidth="1" style="54" min="1" max="1"/>
    <col width="4.5" customWidth="1" style="54" min="2" max="54"/>
  </cols>
  <sheetData>
    <row r="1" ht="27.75" customHeight="1" s="55">
      <c r="A1" s="63" t="inlineStr">
        <is>
          <t>Yıllık Takvim</t>
        </is>
      </c>
    </row>
    <row r="2" ht="15" customHeight="1" s="55">
      <c r="A2" s="64" t="inlineStr">
        <is>
          <t>Her hücre o haftaki izinli iş günlerini gösterir. İzin kayıtlıysa hücreler maviyle dolar. Hafta numarasının üzerine gelince tarihi görürsünüz.</t>
        </is>
      </c>
    </row>
    <row r="3" ht="18" customHeight="1" s="55">
      <c r="A3" s="101" t="inlineStr">
        <is>
          <t>Ay →</t>
        </is>
      </c>
      <c r="B3" s="102" t="inlineStr">
        <is>
          <t>Oca</t>
        </is>
      </c>
      <c r="F3" s="102" t="inlineStr">
        <is>
          <t>Şub</t>
        </is>
      </c>
      <c r="J3" s="102" t="inlineStr">
        <is>
          <t>Mar</t>
        </is>
      </c>
      <c r="N3" s="102" t="inlineStr">
        <is>
          <t>Nis</t>
        </is>
      </c>
      <c r="S3" s="102" t="inlineStr">
        <is>
          <t>May</t>
        </is>
      </c>
      <c r="W3" s="102" t="inlineStr">
        <is>
          <t>Haz</t>
        </is>
      </c>
      <c r="AA3" s="102" t="inlineStr">
        <is>
          <t>Tem</t>
        </is>
      </c>
      <c r="AF3" s="102" t="inlineStr">
        <is>
          <t>Ağu</t>
        </is>
      </c>
      <c r="AJ3" s="102" t="inlineStr">
        <is>
          <t>Eyl</t>
        </is>
      </c>
      <c r="AO3" s="102" t="inlineStr">
        <is>
          <t>Eki</t>
        </is>
      </c>
      <c r="AS3" s="102" t="inlineStr">
        <is>
          <t>Kas</t>
        </is>
      </c>
      <c r="AW3" s="102" t="inlineStr">
        <is>
          <t>Ara</t>
        </is>
      </c>
    </row>
    <row r="4" ht="15" customHeight="1" s="55">
      <c r="A4" s="103" t="inlineStr">
        <is>
          <t>Hafta →</t>
        </is>
      </c>
      <c r="B4" s="104" t="n">
        <v>1</v>
      </c>
      <c r="C4" s="104" t="n">
        <v>2</v>
      </c>
      <c r="D4" s="104" t="n">
        <v>3</v>
      </c>
      <c r="E4" s="104" t="n">
        <v>4</v>
      </c>
      <c r="F4" s="104" t="n">
        <v>5</v>
      </c>
      <c r="G4" s="104" t="n">
        <v>6</v>
      </c>
      <c r="H4" s="104" t="n">
        <v>7</v>
      </c>
      <c r="I4" s="104" t="n">
        <v>8</v>
      </c>
      <c r="J4" s="104" t="n">
        <v>9</v>
      </c>
      <c r="K4" s="104" t="n">
        <v>10</v>
      </c>
      <c r="L4" s="104" t="n">
        <v>11</v>
      </c>
      <c r="M4" s="104" t="n">
        <v>12</v>
      </c>
      <c r="N4" s="104" t="n">
        <v>13</v>
      </c>
      <c r="O4" s="104" t="n">
        <v>14</v>
      </c>
      <c r="P4" s="104" t="n">
        <v>15</v>
      </c>
      <c r="Q4" s="104" t="n">
        <v>16</v>
      </c>
      <c r="R4" s="104" t="n">
        <v>17</v>
      </c>
      <c r="S4" s="104" t="n">
        <v>18</v>
      </c>
      <c r="T4" s="104" t="n">
        <v>19</v>
      </c>
      <c r="U4" s="104" t="n">
        <v>20</v>
      </c>
      <c r="V4" s="104" t="n">
        <v>21</v>
      </c>
      <c r="W4" s="104" t="n">
        <v>22</v>
      </c>
      <c r="X4" s="104" t="n">
        <v>23</v>
      </c>
      <c r="Y4" s="104" t="n">
        <v>24</v>
      </c>
      <c r="Z4" s="104" t="n">
        <v>25</v>
      </c>
      <c r="AA4" s="104" t="n">
        <v>26</v>
      </c>
      <c r="AB4" s="104" t="n">
        <v>27</v>
      </c>
      <c r="AC4" s="104" t="n">
        <v>28</v>
      </c>
      <c r="AD4" s="104" t="n">
        <v>29</v>
      </c>
      <c r="AE4" s="104" t="n">
        <v>30</v>
      </c>
      <c r="AF4" s="104" t="n">
        <v>31</v>
      </c>
      <c r="AG4" s="104" t="n">
        <v>32</v>
      </c>
      <c r="AH4" s="104" t="n">
        <v>33</v>
      </c>
      <c r="AI4" s="104" t="n">
        <v>34</v>
      </c>
      <c r="AJ4" s="104" t="n">
        <v>35</v>
      </c>
      <c r="AK4" s="104" t="n">
        <v>36</v>
      </c>
      <c r="AL4" s="104" t="n">
        <v>37</v>
      </c>
      <c r="AM4" s="104" t="n">
        <v>38</v>
      </c>
      <c r="AN4" s="104" t="n">
        <v>39</v>
      </c>
      <c r="AO4" s="104" t="n">
        <v>40</v>
      </c>
      <c r="AP4" s="104" t="n">
        <v>41</v>
      </c>
      <c r="AQ4" s="104" t="n">
        <v>42</v>
      </c>
      <c r="AR4" s="104" t="n">
        <v>43</v>
      </c>
      <c r="AS4" s="104" t="n">
        <v>44</v>
      </c>
      <c r="AT4" s="104" t="n">
        <v>45</v>
      </c>
      <c r="AU4" s="104" t="n">
        <v>46</v>
      </c>
      <c r="AV4" s="104" t="n">
        <v>47</v>
      </c>
      <c r="AW4" s="104" t="n">
        <v>48</v>
      </c>
      <c r="AX4" s="104" t="n">
        <v>49</v>
      </c>
      <c r="AY4" s="104" t="n">
        <v>50</v>
      </c>
      <c r="AZ4" s="104" t="n">
        <v>51</v>
      </c>
      <c r="BA4" s="104" t="n">
        <v>52</v>
      </c>
    </row>
    <row r="5" ht="18" customHeight="1" s="55">
      <c r="A5" s="105">
        <f>IF('2. Çalışanlar'!A5="","",'2. Çalışanlar'!A5)</f>
        <v/>
      </c>
      <c r="B5" s="106">
        <f>IF($A5="","",COUNTIFS('3. İzin Kaydı'!$A$5:$A$200,$A5,'3. İzin Kaydı'!$F$5:$F$200,"Onaylandı",'3. İzin Kaydı'!$C$5:$C$200,"&lt;="&amp;('1. Kurulum'!$C$9+(1-1)*7+6),'3. İzin Kaydı'!$D$5:$D$200,"&gt;="&amp;('1. Kurulum'!$C$9+(1-1)*7)))</f>
        <v/>
      </c>
      <c r="C5" s="106">
        <f>IF($A5="","",COUNTIFS('3. İzin Kaydı'!$A$5:$A$200,$A5,'3. İzin Kaydı'!$F$5:$F$200,"Onaylandı",'3. İzin Kaydı'!$C$5:$C$200,"&lt;="&amp;('1. Kurulum'!$C$9+(2-1)*7+6),'3. İzin Kaydı'!$D$5:$D$200,"&gt;="&amp;('1. Kurulum'!$C$9+(2-1)*7)))</f>
        <v/>
      </c>
      <c r="D5" s="106">
        <f>IF($A5="","",COUNTIFS('3. İzin Kaydı'!$A$5:$A$200,$A5,'3. İzin Kaydı'!$F$5:$F$200,"Onaylandı",'3. İzin Kaydı'!$C$5:$C$200,"&lt;="&amp;('1. Kurulum'!$C$9+(3-1)*7+6),'3. İzin Kaydı'!$D$5:$D$200,"&gt;="&amp;('1. Kurulum'!$C$9+(3-1)*7)))</f>
        <v/>
      </c>
      <c r="E5" s="106">
        <f>IF($A5="","",COUNTIFS('3. İzin Kaydı'!$A$5:$A$200,$A5,'3. İzin Kaydı'!$F$5:$F$200,"Onaylandı",'3. İzin Kaydı'!$C$5:$C$200,"&lt;="&amp;('1. Kurulum'!$C$9+(4-1)*7+6),'3. İzin Kaydı'!$D$5:$D$200,"&gt;="&amp;('1. Kurulum'!$C$9+(4-1)*7)))</f>
        <v/>
      </c>
      <c r="F5" s="106">
        <f>IF($A5="","",COUNTIFS('3. İzin Kaydı'!$A$5:$A$200,$A5,'3. İzin Kaydı'!$F$5:$F$200,"Onaylandı",'3. İzin Kaydı'!$C$5:$C$200,"&lt;="&amp;('1. Kurulum'!$C$9+(5-1)*7+6),'3. İzin Kaydı'!$D$5:$D$200,"&gt;="&amp;('1. Kurulum'!$C$9+(5-1)*7)))</f>
        <v/>
      </c>
      <c r="G5" s="106">
        <f>IF($A5="","",COUNTIFS('3. İzin Kaydı'!$A$5:$A$200,$A5,'3. İzin Kaydı'!$F$5:$F$200,"Onaylandı",'3. İzin Kaydı'!$C$5:$C$200,"&lt;="&amp;('1. Kurulum'!$C$9+(6-1)*7+6),'3. İzin Kaydı'!$D$5:$D$200,"&gt;="&amp;('1. Kurulum'!$C$9+(6-1)*7)))</f>
        <v/>
      </c>
      <c r="H5" s="106">
        <f>IF($A5="","",COUNTIFS('3. İzin Kaydı'!$A$5:$A$200,$A5,'3. İzin Kaydı'!$F$5:$F$200,"Onaylandı",'3. İzin Kaydı'!$C$5:$C$200,"&lt;="&amp;('1. Kurulum'!$C$9+(7-1)*7+6),'3. İzin Kaydı'!$D$5:$D$200,"&gt;="&amp;('1. Kurulum'!$C$9+(7-1)*7)))</f>
        <v/>
      </c>
      <c r="I5" s="106">
        <f>IF($A5="","",COUNTIFS('3. İzin Kaydı'!$A$5:$A$200,$A5,'3. İzin Kaydı'!$F$5:$F$200,"Onaylandı",'3. İzin Kaydı'!$C$5:$C$200,"&lt;="&amp;('1. Kurulum'!$C$9+(8-1)*7+6),'3. İzin Kaydı'!$D$5:$D$200,"&gt;="&amp;('1. Kurulum'!$C$9+(8-1)*7)))</f>
        <v/>
      </c>
      <c r="J5" s="106">
        <f>IF($A5="","",COUNTIFS('3. İzin Kaydı'!$A$5:$A$200,$A5,'3. İzin Kaydı'!$F$5:$F$200,"Onaylandı",'3. İzin Kaydı'!$C$5:$C$200,"&lt;="&amp;('1. Kurulum'!$C$9+(9-1)*7+6),'3. İzin Kaydı'!$D$5:$D$200,"&gt;="&amp;('1. Kurulum'!$C$9+(9-1)*7)))</f>
        <v/>
      </c>
      <c r="K5" s="106">
        <f>IF($A5="","",COUNTIFS('3. İzin Kaydı'!$A$5:$A$200,$A5,'3. İzin Kaydı'!$F$5:$F$200,"Onaylandı",'3. İzin Kaydı'!$C$5:$C$200,"&lt;="&amp;('1. Kurulum'!$C$9+(10-1)*7+6),'3. İzin Kaydı'!$D$5:$D$200,"&gt;="&amp;('1. Kurulum'!$C$9+(10-1)*7)))</f>
        <v/>
      </c>
      <c r="L5" s="106">
        <f>IF($A5="","",COUNTIFS('3. İzin Kaydı'!$A$5:$A$200,$A5,'3. İzin Kaydı'!$F$5:$F$200,"Onaylandı",'3. İzin Kaydı'!$C$5:$C$200,"&lt;="&amp;('1. Kurulum'!$C$9+(11-1)*7+6),'3. İzin Kaydı'!$D$5:$D$200,"&gt;="&amp;('1. Kurulum'!$C$9+(11-1)*7)))</f>
        <v/>
      </c>
      <c r="M5" s="106">
        <f>IF($A5="","",COUNTIFS('3. İzin Kaydı'!$A$5:$A$200,$A5,'3. İzin Kaydı'!$F$5:$F$200,"Onaylandı",'3. İzin Kaydı'!$C$5:$C$200,"&lt;="&amp;('1. Kurulum'!$C$9+(12-1)*7+6),'3. İzin Kaydı'!$D$5:$D$200,"&gt;="&amp;('1. Kurulum'!$C$9+(12-1)*7)))</f>
        <v/>
      </c>
      <c r="N5" s="106">
        <f>IF($A5="","",COUNTIFS('3. İzin Kaydı'!$A$5:$A$200,$A5,'3. İzin Kaydı'!$F$5:$F$200,"Onaylandı",'3. İzin Kaydı'!$C$5:$C$200,"&lt;="&amp;('1. Kurulum'!$C$9+(13-1)*7+6),'3. İzin Kaydı'!$D$5:$D$200,"&gt;="&amp;('1. Kurulum'!$C$9+(13-1)*7)))</f>
        <v/>
      </c>
      <c r="O5" s="106">
        <f>IF($A5="","",COUNTIFS('3. İzin Kaydı'!$A$5:$A$200,$A5,'3. İzin Kaydı'!$F$5:$F$200,"Onaylandı",'3. İzin Kaydı'!$C$5:$C$200,"&lt;="&amp;('1. Kurulum'!$C$9+(14-1)*7+6),'3. İzin Kaydı'!$D$5:$D$200,"&gt;="&amp;('1. Kurulum'!$C$9+(14-1)*7)))</f>
        <v/>
      </c>
      <c r="P5" s="106">
        <f>IF($A5="","",COUNTIFS('3. İzin Kaydı'!$A$5:$A$200,$A5,'3. İzin Kaydı'!$F$5:$F$200,"Onaylandı",'3. İzin Kaydı'!$C$5:$C$200,"&lt;="&amp;('1. Kurulum'!$C$9+(15-1)*7+6),'3. İzin Kaydı'!$D$5:$D$200,"&gt;="&amp;('1. Kurulum'!$C$9+(15-1)*7)))</f>
        <v/>
      </c>
      <c r="Q5" s="106">
        <f>IF($A5="","",COUNTIFS('3. İzin Kaydı'!$A$5:$A$200,$A5,'3. İzin Kaydı'!$F$5:$F$200,"Onaylandı",'3. İzin Kaydı'!$C$5:$C$200,"&lt;="&amp;('1. Kurulum'!$C$9+(16-1)*7+6),'3. İzin Kaydı'!$D$5:$D$200,"&gt;="&amp;('1. Kurulum'!$C$9+(16-1)*7)))</f>
        <v/>
      </c>
      <c r="R5" s="106">
        <f>IF($A5="","",COUNTIFS('3. İzin Kaydı'!$A$5:$A$200,$A5,'3. İzin Kaydı'!$F$5:$F$200,"Onaylandı",'3. İzin Kaydı'!$C$5:$C$200,"&lt;="&amp;('1. Kurulum'!$C$9+(17-1)*7+6),'3. İzin Kaydı'!$D$5:$D$200,"&gt;="&amp;('1. Kurulum'!$C$9+(17-1)*7)))</f>
        <v/>
      </c>
      <c r="S5" s="106">
        <f>IF($A5="","",COUNTIFS('3. İzin Kaydı'!$A$5:$A$200,$A5,'3. İzin Kaydı'!$F$5:$F$200,"Onaylandı",'3. İzin Kaydı'!$C$5:$C$200,"&lt;="&amp;('1. Kurulum'!$C$9+(18-1)*7+6),'3. İzin Kaydı'!$D$5:$D$200,"&gt;="&amp;('1. Kurulum'!$C$9+(18-1)*7)))</f>
        <v/>
      </c>
      <c r="T5" s="106">
        <f>IF($A5="","",COUNTIFS('3. İzin Kaydı'!$A$5:$A$200,$A5,'3. İzin Kaydı'!$F$5:$F$200,"Onaylandı",'3. İzin Kaydı'!$C$5:$C$200,"&lt;="&amp;('1. Kurulum'!$C$9+(19-1)*7+6),'3. İzin Kaydı'!$D$5:$D$200,"&gt;="&amp;('1. Kurulum'!$C$9+(19-1)*7)))</f>
        <v/>
      </c>
      <c r="U5" s="106">
        <f>IF($A5="","",COUNTIFS('3. İzin Kaydı'!$A$5:$A$200,$A5,'3. İzin Kaydı'!$F$5:$F$200,"Onaylandı",'3. İzin Kaydı'!$C$5:$C$200,"&lt;="&amp;('1. Kurulum'!$C$9+(20-1)*7+6),'3. İzin Kaydı'!$D$5:$D$200,"&gt;="&amp;('1. Kurulum'!$C$9+(20-1)*7)))</f>
        <v/>
      </c>
      <c r="V5" s="106">
        <f>IF($A5="","",COUNTIFS('3. İzin Kaydı'!$A$5:$A$200,$A5,'3. İzin Kaydı'!$F$5:$F$200,"Onaylandı",'3. İzin Kaydı'!$C$5:$C$200,"&lt;="&amp;('1. Kurulum'!$C$9+(21-1)*7+6),'3. İzin Kaydı'!$D$5:$D$200,"&gt;="&amp;('1. Kurulum'!$C$9+(21-1)*7)))</f>
        <v/>
      </c>
      <c r="W5" s="106">
        <f>IF($A5="","",COUNTIFS('3. İzin Kaydı'!$A$5:$A$200,$A5,'3. İzin Kaydı'!$F$5:$F$200,"Onaylandı",'3. İzin Kaydı'!$C$5:$C$200,"&lt;="&amp;('1. Kurulum'!$C$9+(22-1)*7+6),'3. İzin Kaydı'!$D$5:$D$200,"&gt;="&amp;('1. Kurulum'!$C$9+(22-1)*7)))</f>
        <v/>
      </c>
      <c r="X5" s="106">
        <f>IF($A5="","",COUNTIFS('3. İzin Kaydı'!$A$5:$A$200,$A5,'3. İzin Kaydı'!$F$5:$F$200,"Onaylandı",'3. İzin Kaydı'!$C$5:$C$200,"&lt;="&amp;('1. Kurulum'!$C$9+(23-1)*7+6),'3. İzin Kaydı'!$D$5:$D$200,"&gt;="&amp;('1. Kurulum'!$C$9+(23-1)*7)))</f>
        <v/>
      </c>
      <c r="Y5" s="106">
        <f>IF($A5="","",COUNTIFS('3. İzin Kaydı'!$A$5:$A$200,$A5,'3. İzin Kaydı'!$F$5:$F$200,"Onaylandı",'3. İzin Kaydı'!$C$5:$C$200,"&lt;="&amp;('1. Kurulum'!$C$9+(24-1)*7+6),'3. İzin Kaydı'!$D$5:$D$200,"&gt;="&amp;('1. Kurulum'!$C$9+(24-1)*7)))</f>
        <v/>
      </c>
      <c r="Z5" s="106">
        <f>IF($A5="","",COUNTIFS('3. İzin Kaydı'!$A$5:$A$200,$A5,'3. İzin Kaydı'!$F$5:$F$200,"Onaylandı",'3. İzin Kaydı'!$C$5:$C$200,"&lt;="&amp;('1. Kurulum'!$C$9+(25-1)*7+6),'3. İzin Kaydı'!$D$5:$D$200,"&gt;="&amp;('1. Kurulum'!$C$9+(25-1)*7)))</f>
        <v/>
      </c>
      <c r="AA5" s="106">
        <f>IF($A5="","",COUNTIFS('3. İzin Kaydı'!$A$5:$A$200,$A5,'3. İzin Kaydı'!$F$5:$F$200,"Onaylandı",'3. İzin Kaydı'!$C$5:$C$200,"&lt;="&amp;('1. Kurulum'!$C$9+(26-1)*7+6),'3. İzin Kaydı'!$D$5:$D$200,"&gt;="&amp;('1. Kurulum'!$C$9+(26-1)*7)))</f>
        <v/>
      </c>
      <c r="AB5" s="106">
        <f>IF($A5="","",COUNTIFS('3. İzin Kaydı'!$A$5:$A$200,$A5,'3. İzin Kaydı'!$F$5:$F$200,"Onaylandı",'3. İzin Kaydı'!$C$5:$C$200,"&lt;="&amp;('1. Kurulum'!$C$9+(27-1)*7+6),'3. İzin Kaydı'!$D$5:$D$200,"&gt;="&amp;('1. Kurulum'!$C$9+(27-1)*7)))</f>
        <v/>
      </c>
      <c r="AC5" s="106">
        <f>IF($A5="","",COUNTIFS('3. İzin Kaydı'!$A$5:$A$200,$A5,'3. İzin Kaydı'!$F$5:$F$200,"Onaylandı",'3. İzin Kaydı'!$C$5:$C$200,"&lt;="&amp;('1. Kurulum'!$C$9+(28-1)*7+6),'3. İzin Kaydı'!$D$5:$D$200,"&gt;="&amp;('1. Kurulum'!$C$9+(28-1)*7)))</f>
        <v/>
      </c>
      <c r="AD5" s="106">
        <f>IF($A5="","",COUNTIFS('3. İzin Kaydı'!$A$5:$A$200,$A5,'3. İzin Kaydı'!$F$5:$F$200,"Onaylandı",'3. İzin Kaydı'!$C$5:$C$200,"&lt;="&amp;('1. Kurulum'!$C$9+(29-1)*7+6),'3. İzin Kaydı'!$D$5:$D$200,"&gt;="&amp;('1. Kurulum'!$C$9+(29-1)*7)))</f>
        <v/>
      </c>
      <c r="AE5" s="106">
        <f>IF($A5="","",COUNTIFS('3. İzin Kaydı'!$A$5:$A$200,$A5,'3. İzin Kaydı'!$F$5:$F$200,"Onaylandı",'3. İzin Kaydı'!$C$5:$C$200,"&lt;="&amp;('1. Kurulum'!$C$9+(30-1)*7+6),'3. İzin Kaydı'!$D$5:$D$200,"&gt;="&amp;('1. Kurulum'!$C$9+(30-1)*7)))</f>
        <v/>
      </c>
      <c r="AF5" s="106">
        <f>IF($A5="","",COUNTIFS('3. İzin Kaydı'!$A$5:$A$200,$A5,'3. İzin Kaydı'!$F$5:$F$200,"Onaylandı",'3. İzin Kaydı'!$C$5:$C$200,"&lt;="&amp;('1. Kurulum'!$C$9+(31-1)*7+6),'3. İzin Kaydı'!$D$5:$D$200,"&gt;="&amp;('1. Kurulum'!$C$9+(31-1)*7)))</f>
        <v/>
      </c>
      <c r="AG5" s="106">
        <f>IF($A5="","",COUNTIFS('3. İzin Kaydı'!$A$5:$A$200,$A5,'3. İzin Kaydı'!$F$5:$F$200,"Onaylandı",'3. İzin Kaydı'!$C$5:$C$200,"&lt;="&amp;('1. Kurulum'!$C$9+(32-1)*7+6),'3. İzin Kaydı'!$D$5:$D$200,"&gt;="&amp;('1. Kurulum'!$C$9+(32-1)*7)))</f>
        <v/>
      </c>
      <c r="AH5" s="106">
        <f>IF($A5="","",COUNTIFS('3. İzin Kaydı'!$A$5:$A$200,$A5,'3. İzin Kaydı'!$F$5:$F$200,"Onaylandı",'3. İzin Kaydı'!$C$5:$C$200,"&lt;="&amp;('1. Kurulum'!$C$9+(33-1)*7+6),'3. İzin Kaydı'!$D$5:$D$200,"&gt;="&amp;('1. Kurulum'!$C$9+(33-1)*7)))</f>
        <v/>
      </c>
      <c r="AI5" s="106">
        <f>IF($A5="","",COUNTIFS('3. İzin Kaydı'!$A$5:$A$200,$A5,'3. İzin Kaydı'!$F$5:$F$200,"Onaylandı",'3. İzin Kaydı'!$C$5:$C$200,"&lt;="&amp;('1. Kurulum'!$C$9+(34-1)*7+6),'3. İzin Kaydı'!$D$5:$D$200,"&gt;="&amp;('1. Kurulum'!$C$9+(34-1)*7)))</f>
        <v/>
      </c>
      <c r="AJ5" s="106">
        <f>IF($A5="","",COUNTIFS('3. İzin Kaydı'!$A$5:$A$200,$A5,'3. İzin Kaydı'!$F$5:$F$200,"Onaylandı",'3. İzin Kaydı'!$C$5:$C$200,"&lt;="&amp;('1. Kurulum'!$C$9+(35-1)*7+6),'3. İzin Kaydı'!$D$5:$D$200,"&gt;="&amp;('1. Kurulum'!$C$9+(35-1)*7)))</f>
        <v/>
      </c>
      <c r="AK5" s="106">
        <f>IF($A5="","",COUNTIFS('3. İzin Kaydı'!$A$5:$A$200,$A5,'3. İzin Kaydı'!$F$5:$F$200,"Onaylandı",'3. İzin Kaydı'!$C$5:$C$200,"&lt;="&amp;('1. Kurulum'!$C$9+(36-1)*7+6),'3. İzin Kaydı'!$D$5:$D$200,"&gt;="&amp;('1. Kurulum'!$C$9+(36-1)*7)))</f>
        <v/>
      </c>
      <c r="AL5" s="106">
        <f>IF($A5="","",COUNTIFS('3. İzin Kaydı'!$A$5:$A$200,$A5,'3. İzin Kaydı'!$F$5:$F$200,"Onaylandı",'3. İzin Kaydı'!$C$5:$C$200,"&lt;="&amp;('1. Kurulum'!$C$9+(37-1)*7+6),'3. İzin Kaydı'!$D$5:$D$200,"&gt;="&amp;('1. Kurulum'!$C$9+(37-1)*7)))</f>
        <v/>
      </c>
      <c r="AM5" s="106">
        <f>IF($A5="","",COUNTIFS('3. İzin Kaydı'!$A$5:$A$200,$A5,'3. İzin Kaydı'!$F$5:$F$200,"Onaylandı",'3. İzin Kaydı'!$C$5:$C$200,"&lt;="&amp;('1. Kurulum'!$C$9+(38-1)*7+6),'3. İzin Kaydı'!$D$5:$D$200,"&gt;="&amp;('1. Kurulum'!$C$9+(38-1)*7)))</f>
        <v/>
      </c>
      <c r="AN5" s="106">
        <f>IF($A5="","",COUNTIFS('3. İzin Kaydı'!$A$5:$A$200,$A5,'3. İzin Kaydı'!$F$5:$F$200,"Onaylandı",'3. İzin Kaydı'!$C$5:$C$200,"&lt;="&amp;('1. Kurulum'!$C$9+(39-1)*7+6),'3. İzin Kaydı'!$D$5:$D$200,"&gt;="&amp;('1. Kurulum'!$C$9+(39-1)*7)))</f>
        <v/>
      </c>
      <c r="AO5" s="106">
        <f>IF($A5="","",COUNTIFS('3. İzin Kaydı'!$A$5:$A$200,$A5,'3. İzin Kaydı'!$F$5:$F$200,"Onaylandı",'3. İzin Kaydı'!$C$5:$C$200,"&lt;="&amp;('1. Kurulum'!$C$9+(40-1)*7+6),'3. İzin Kaydı'!$D$5:$D$200,"&gt;="&amp;('1. Kurulum'!$C$9+(40-1)*7)))</f>
        <v/>
      </c>
      <c r="AP5" s="106">
        <f>IF($A5="","",COUNTIFS('3. İzin Kaydı'!$A$5:$A$200,$A5,'3. İzin Kaydı'!$F$5:$F$200,"Onaylandı",'3. İzin Kaydı'!$C$5:$C$200,"&lt;="&amp;('1. Kurulum'!$C$9+(41-1)*7+6),'3. İzin Kaydı'!$D$5:$D$200,"&gt;="&amp;('1. Kurulum'!$C$9+(41-1)*7)))</f>
        <v/>
      </c>
      <c r="AQ5" s="106">
        <f>IF($A5="","",COUNTIFS('3. İzin Kaydı'!$A$5:$A$200,$A5,'3. İzin Kaydı'!$F$5:$F$200,"Onaylandı",'3. İzin Kaydı'!$C$5:$C$200,"&lt;="&amp;('1. Kurulum'!$C$9+(42-1)*7+6),'3. İzin Kaydı'!$D$5:$D$200,"&gt;="&amp;('1. Kurulum'!$C$9+(42-1)*7)))</f>
        <v/>
      </c>
      <c r="AR5" s="106">
        <f>IF($A5="","",COUNTIFS('3. İzin Kaydı'!$A$5:$A$200,$A5,'3. İzin Kaydı'!$F$5:$F$200,"Onaylandı",'3. İzin Kaydı'!$C$5:$C$200,"&lt;="&amp;('1. Kurulum'!$C$9+(43-1)*7+6),'3. İzin Kaydı'!$D$5:$D$200,"&gt;="&amp;('1. Kurulum'!$C$9+(43-1)*7)))</f>
        <v/>
      </c>
      <c r="AS5" s="106">
        <f>IF($A5="","",COUNTIFS('3. İzin Kaydı'!$A$5:$A$200,$A5,'3. İzin Kaydı'!$F$5:$F$200,"Onaylandı",'3. İzin Kaydı'!$C$5:$C$200,"&lt;="&amp;('1. Kurulum'!$C$9+(44-1)*7+6),'3. İzin Kaydı'!$D$5:$D$200,"&gt;="&amp;('1. Kurulum'!$C$9+(44-1)*7)))</f>
        <v/>
      </c>
      <c r="AT5" s="106">
        <f>IF($A5="","",COUNTIFS('3. İzin Kaydı'!$A$5:$A$200,$A5,'3. İzin Kaydı'!$F$5:$F$200,"Onaylandı",'3. İzin Kaydı'!$C$5:$C$200,"&lt;="&amp;('1. Kurulum'!$C$9+(45-1)*7+6),'3. İzin Kaydı'!$D$5:$D$200,"&gt;="&amp;('1. Kurulum'!$C$9+(45-1)*7)))</f>
        <v/>
      </c>
      <c r="AU5" s="106">
        <f>IF($A5="","",COUNTIFS('3. İzin Kaydı'!$A$5:$A$200,$A5,'3. İzin Kaydı'!$F$5:$F$200,"Onaylandı",'3. İzin Kaydı'!$C$5:$C$200,"&lt;="&amp;('1. Kurulum'!$C$9+(46-1)*7+6),'3. İzin Kaydı'!$D$5:$D$200,"&gt;="&amp;('1. Kurulum'!$C$9+(46-1)*7)))</f>
        <v/>
      </c>
      <c r="AV5" s="106">
        <f>IF($A5="","",COUNTIFS('3. İzin Kaydı'!$A$5:$A$200,$A5,'3. İzin Kaydı'!$F$5:$F$200,"Onaylandı",'3. İzin Kaydı'!$C$5:$C$200,"&lt;="&amp;('1. Kurulum'!$C$9+(47-1)*7+6),'3. İzin Kaydı'!$D$5:$D$200,"&gt;="&amp;('1. Kurulum'!$C$9+(47-1)*7)))</f>
        <v/>
      </c>
      <c r="AW5" s="106">
        <f>IF($A5="","",COUNTIFS('3. İzin Kaydı'!$A$5:$A$200,$A5,'3. İzin Kaydı'!$F$5:$F$200,"Onaylandı",'3. İzin Kaydı'!$C$5:$C$200,"&lt;="&amp;('1. Kurulum'!$C$9+(48-1)*7+6),'3. İzin Kaydı'!$D$5:$D$200,"&gt;="&amp;('1. Kurulum'!$C$9+(48-1)*7)))</f>
        <v/>
      </c>
      <c r="AX5" s="106">
        <f>IF($A5="","",COUNTIFS('3. İzin Kaydı'!$A$5:$A$200,$A5,'3. İzin Kaydı'!$F$5:$F$200,"Onaylandı",'3. İzin Kaydı'!$C$5:$C$200,"&lt;="&amp;('1. Kurulum'!$C$9+(49-1)*7+6),'3. İzin Kaydı'!$D$5:$D$200,"&gt;="&amp;('1. Kurulum'!$C$9+(49-1)*7)))</f>
        <v/>
      </c>
      <c r="AY5" s="106">
        <f>IF($A5="","",COUNTIFS('3. İzin Kaydı'!$A$5:$A$200,$A5,'3. İzin Kaydı'!$F$5:$F$200,"Onaylandı",'3. İzin Kaydı'!$C$5:$C$200,"&lt;="&amp;('1. Kurulum'!$C$9+(50-1)*7+6),'3. İzin Kaydı'!$D$5:$D$200,"&gt;="&amp;('1. Kurulum'!$C$9+(50-1)*7)))</f>
        <v/>
      </c>
      <c r="AZ5" s="106">
        <f>IF($A5="","",COUNTIFS('3. İzin Kaydı'!$A$5:$A$200,$A5,'3. İzin Kaydı'!$F$5:$F$200,"Onaylandı",'3. İzin Kaydı'!$C$5:$C$200,"&lt;="&amp;('1. Kurulum'!$C$9+(51-1)*7+6),'3. İzin Kaydı'!$D$5:$D$200,"&gt;="&amp;('1. Kurulum'!$C$9+(51-1)*7)))</f>
        <v/>
      </c>
      <c r="BA5" s="106">
        <f>IF($A5="","",COUNTIFS('3. İzin Kaydı'!$A$5:$A$200,$A5,'3. İzin Kaydı'!$F$5:$F$200,"Onaylandı",'3. İzin Kaydı'!$C$5:$C$200,"&lt;="&amp;('1. Kurulum'!$C$9+(52-1)*7+6),'3. İzin Kaydı'!$D$5:$D$200,"&gt;="&amp;('1. Kurulum'!$C$9+(52-1)*7)))</f>
        <v/>
      </c>
    </row>
    <row r="6" ht="18" customHeight="1" s="55">
      <c r="A6" s="105">
        <f>IF('2. Çalışanlar'!A6="","",'2. Çalışanlar'!A6)</f>
        <v/>
      </c>
      <c r="B6" s="106">
        <f>IF($A6="","",COUNTIFS('3. İzin Kaydı'!$A$5:$A$200,$A6,'3. İzin Kaydı'!$F$5:$F$200,"Onaylandı",'3. İzin Kaydı'!$C$5:$C$200,"&lt;="&amp;('1. Kurulum'!$C$9+(1-1)*7+6),'3. İzin Kaydı'!$D$5:$D$200,"&gt;="&amp;('1. Kurulum'!$C$9+(1-1)*7)))</f>
        <v/>
      </c>
      <c r="C6" s="106">
        <f>IF($A6="","",COUNTIFS('3. İzin Kaydı'!$A$5:$A$200,$A6,'3. İzin Kaydı'!$F$5:$F$200,"Onaylandı",'3. İzin Kaydı'!$C$5:$C$200,"&lt;="&amp;('1. Kurulum'!$C$9+(2-1)*7+6),'3. İzin Kaydı'!$D$5:$D$200,"&gt;="&amp;('1. Kurulum'!$C$9+(2-1)*7)))</f>
        <v/>
      </c>
      <c r="D6" s="106">
        <f>IF($A6="","",COUNTIFS('3. İzin Kaydı'!$A$5:$A$200,$A6,'3. İzin Kaydı'!$F$5:$F$200,"Onaylandı",'3. İzin Kaydı'!$C$5:$C$200,"&lt;="&amp;('1. Kurulum'!$C$9+(3-1)*7+6),'3. İzin Kaydı'!$D$5:$D$200,"&gt;="&amp;('1. Kurulum'!$C$9+(3-1)*7)))</f>
        <v/>
      </c>
      <c r="E6" s="106">
        <f>IF($A6="","",COUNTIFS('3. İzin Kaydı'!$A$5:$A$200,$A6,'3. İzin Kaydı'!$F$5:$F$200,"Onaylandı",'3. İzin Kaydı'!$C$5:$C$200,"&lt;="&amp;('1. Kurulum'!$C$9+(4-1)*7+6),'3. İzin Kaydı'!$D$5:$D$200,"&gt;="&amp;('1. Kurulum'!$C$9+(4-1)*7)))</f>
        <v/>
      </c>
      <c r="F6" s="106">
        <f>IF($A6="","",COUNTIFS('3. İzin Kaydı'!$A$5:$A$200,$A6,'3. İzin Kaydı'!$F$5:$F$200,"Onaylandı",'3. İzin Kaydı'!$C$5:$C$200,"&lt;="&amp;('1. Kurulum'!$C$9+(5-1)*7+6),'3. İzin Kaydı'!$D$5:$D$200,"&gt;="&amp;('1. Kurulum'!$C$9+(5-1)*7)))</f>
        <v/>
      </c>
      <c r="G6" s="106">
        <f>IF($A6="","",COUNTIFS('3. İzin Kaydı'!$A$5:$A$200,$A6,'3. İzin Kaydı'!$F$5:$F$200,"Onaylandı",'3. İzin Kaydı'!$C$5:$C$200,"&lt;="&amp;('1. Kurulum'!$C$9+(6-1)*7+6),'3. İzin Kaydı'!$D$5:$D$200,"&gt;="&amp;('1. Kurulum'!$C$9+(6-1)*7)))</f>
        <v/>
      </c>
      <c r="H6" s="106">
        <f>IF($A6="","",COUNTIFS('3. İzin Kaydı'!$A$5:$A$200,$A6,'3. İzin Kaydı'!$F$5:$F$200,"Onaylandı",'3. İzin Kaydı'!$C$5:$C$200,"&lt;="&amp;('1. Kurulum'!$C$9+(7-1)*7+6),'3. İzin Kaydı'!$D$5:$D$200,"&gt;="&amp;('1. Kurulum'!$C$9+(7-1)*7)))</f>
        <v/>
      </c>
      <c r="I6" s="106">
        <f>IF($A6="","",COUNTIFS('3. İzin Kaydı'!$A$5:$A$200,$A6,'3. İzin Kaydı'!$F$5:$F$200,"Onaylandı",'3. İzin Kaydı'!$C$5:$C$200,"&lt;="&amp;('1. Kurulum'!$C$9+(8-1)*7+6),'3. İzin Kaydı'!$D$5:$D$200,"&gt;="&amp;('1. Kurulum'!$C$9+(8-1)*7)))</f>
        <v/>
      </c>
      <c r="J6" s="106">
        <f>IF($A6="","",COUNTIFS('3. İzin Kaydı'!$A$5:$A$200,$A6,'3. İzin Kaydı'!$F$5:$F$200,"Onaylandı",'3. İzin Kaydı'!$C$5:$C$200,"&lt;="&amp;('1. Kurulum'!$C$9+(9-1)*7+6),'3. İzin Kaydı'!$D$5:$D$200,"&gt;="&amp;('1. Kurulum'!$C$9+(9-1)*7)))</f>
        <v/>
      </c>
      <c r="K6" s="106">
        <f>IF($A6="","",COUNTIFS('3. İzin Kaydı'!$A$5:$A$200,$A6,'3. İzin Kaydı'!$F$5:$F$200,"Onaylandı",'3. İzin Kaydı'!$C$5:$C$200,"&lt;="&amp;('1. Kurulum'!$C$9+(10-1)*7+6),'3. İzin Kaydı'!$D$5:$D$200,"&gt;="&amp;('1. Kurulum'!$C$9+(10-1)*7)))</f>
        <v/>
      </c>
      <c r="L6" s="106">
        <f>IF($A6="","",COUNTIFS('3. İzin Kaydı'!$A$5:$A$200,$A6,'3. İzin Kaydı'!$F$5:$F$200,"Onaylandı",'3. İzin Kaydı'!$C$5:$C$200,"&lt;="&amp;('1. Kurulum'!$C$9+(11-1)*7+6),'3. İzin Kaydı'!$D$5:$D$200,"&gt;="&amp;('1. Kurulum'!$C$9+(11-1)*7)))</f>
        <v/>
      </c>
      <c r="M6" s="106">
        <f>IF($A6="","",COUNTIFS('3. İzin Kaydı'!$A$5:$A$200,$A6,'3. İzin Kaydı'!$F$5:$F$200,"Onaylandı",'3. İzin Kaydı'!$C$5:$C$200,"&lt;="&amp;('1. Kurulum'!$C$9+(12-1)*7+6),'3. İzin Kaydı'!$D$5:$D$200,"&gt;="&amp;('1. Kurulum'!$C$9+(12-1)*7)))</f>
        <v/>
      </c>
      <c r="N6" s="106">
        <f>IF($A6="","",COUNTIFS('3. İzin Kaydı'!$A$5:$A$200,$A6,'3. İzin Kaydı'!$F$5:$F$200,"Onaylandı",'3. İzin Kaydı'!$C$5:$C$200,"&lt;="&amp;('1. Kurulum'!$C$9+(13-1)*7+6),'3. İzin Kaydı'!$D$5:$D$200,"&gt;="&amp;('1. Kurulum'!$C$9+(13-1)*7)))</f>
        <v/>
      </c>
      <c r="O6" s="106">
        <f>IF($A6="","",COUNTIFS('3. İzin Kaydı'!$A$5:$A$200,$A6,'3. İzin Kaydı'!$F$5:$F$200,"Onaylandı",'3. İzin Kaydı'!$C$5:$C$200,"&lt;="&amp;('1. Kurulum'!$C$9+(14-1)*7+6),'3. İzin Kaydı'!$D$5:$D$200,"&gt;="&amp;('1. Kurulum'!$C$9+(14-1)*7)))</f>
        <v/>
      </c>
      <c r="P6" s="106">
        <f>IF($A6="","",COUNTIFS('3. İzin Kaydı'!$A$5:$A$200,$A6,'3. İzin Kaydı'!$F$5:$F$200,"Onaylandı",'3. İzin Kaydı'!$C$5:$C$200,"&lt;="&amp;('1. Kurulum'!$C$9+(15-1)*7+6),'3. İzin Kaydı'!$D$5:$D$200,"&gt;="&amp;('1. Kurulum'!$C$9+(15-1)*7)))</f>
        <v/>
      </c>
      <c r="Q6" s="106">
        <f>IF($A6="","",COUNTIFS('3. İzin Kaydı'!$A$5:$A$200,$A6,'3. İzin Kaydı'!$F$5:$F$200,"Onaylandı",'3. İzin Kaydı'!$C$5:$C$200,"&lt;="&amp;('1. Kurulum'!$C$9+(16-1)*7+6),'3. İzin Kaydı'!$D$5:$D$200,"&gt;="&amp;('1. Kurulum'!$C$9+(16-1)*7)))</f>
        <v/>
      </c>
      <c r="R6" s="106">
        <f>IF($A6="","",COUNTIFS('3. İzin Kaydı'!$A$5:$A$200,$A6,'3. İzin Kaydı'!$F$5:$F$200,"Onaylandı",'3. İzin Kaydı'!$C$5:$C$200,"&lt;="&amp;('1. Kurulum'!$C$9+(17-1)*7+6),'3. İzin Kaydı'!$D$5:$D$200,"&gt;="&amp;('1. Kurulum'!$C$9+(17-1)*7)))</f>
        <v/>
      </c>
      <c r="S6" s="106">
        <f>IF($A6="","",COUNTIFS('3. İzin Kaydı'!$A$5:$A$200,$A6,'3. İzin Kaydı'!$F$5:$F$200,"Onaylandı",'3. İzin Kaydı'!$C$5:$C$200,"&lt;="&amp;('1. Kurulum'!$C$9+(18-1)*7+6),'3. İzin Kaydı'!$D$5:$D$200,"&gt;="&amp;('1. Kurulum'!$C$9+(18-1)*7)))</f>
        <v/>
      </c>
      <c r="T6" s="106">
        <f>IF($A6="","",COUNTIFS('3. İzin Kaydı'!$A$5:$A$200,$A6,'3. İzin Kaydı'!$F$5:$F$200,"Onaylandı",'3. İzin Kaydı'!$C$5:$C$200,"&lt;="&amp;('1. Kurulum'!$C$9+(19-1)*7+6),'3. İzin Kaydı'!$D$5:$D$200,"&gt;="&amp;('1. Kurulum'!$C$9+(19-1)*7)))</f>
        <v/>
      </c>
      <c r="U6" s="106">
        <f>IF($A6="","",COUNTIFS('3. İzin Kaydı'!$A$5:$A$200,$A6,'3. İzin Kaydı'!$F$5:$F$200,"Onaylandı",'3. İzin Kaydı'!$C$5:$C$200,"&lt;="&amp;('1. Kurulum'!$C$9+(20-1)*7+6),'3. İzin Kaydı'!$D$5:$D$200,"&gt;="&amp;('1. Kurulum'!$C$9+(20-1)*7)))</f>
        <v/>
      </c>
      <c r="V6" s="106">
        <f>IF($A6="","",COUNTIFS('3. İzin Kaydı'!$A$5:$A$200,$A6,'3. İzin Kaydı'!$F$5:$F$200,"Onaylandı",'3. İzin Kaydı'!$C$5:$C$200,"&lt;="&amp;('1. Kurulum'!$C$9+(21-1)*7+6),'3. İzin Kaydı'!$D$5:$D$200,"&gt;="&amp;('1. Kurulum'!$C$9+(21-1)*7)))</f>
        <v/>
      </c>
      <c r="W6" s="106">
        <f>IF($A6="","",COUNTIFS('3. İzin Kaydı'!$A$5:$A$200,$A6,'3. İzin Kaydı'!$F$5:$F$200,"Onaylandı",'3. İzin Kaydı'!$C$5:$C$200,"&lt;="&amp;('1. Kurulum'!$C$9+(22-1)*7+6),'3. İzin Kaydı'!$D$5:$D$200,"&gt;="&amp;('1. Kurulum'!$C$9+(22-1)*7)))</f>
        <v/>
      </c>
      <c r="X6" s="106">
        <f>IF($A6="","",COUNTIFS('3. İzin Kaydı'!$A$5:$A$200,$A6,'3. İzin Kaydı'!$F$5:$F$200,"Onaylandı",'3. İzin Kaydı'!$C$5:$C$200,"&lt;="&amp;('1. Kurulum'!$C$9+(23-1)*7+6),'3. İzin Kaydı'!$D$5:$D$200,"&gt;="&amp;('1. Kurulum'!$C$9+(23-1)*7)))</f>
        <v/>
      </c>
      <c r="Y6" s="106">
        <f>IF($A6="","",COUNTIFS('3. İzin Kaydı'!$A$5:$A$200,$A6,'3. İzin Kaydı'!$F$5:$F$200,"Onaylandı",'3. İzin Kaydı'!$C$5:$C$200,"&lt;="&amp;('1. Kurulum'!$C$9+(24-1)*7+6),'3. İzin Kaydı'!$D$5:$D$200,"&gt;="&amp;('1. Kurulum'!$C$9+(24-1)*7)))</f>
        <v/>
      </c>
      <c r="Z6" s="106">
        <f>IF($A6="","",COUNTIFS('3. İzin Kaydı'!$A$5:$A$200,$A6,'3. İzin Kaydı'!$F$5:$F$200,"Onaylandı",'3. İzin Kaydı'!$C$5:$C$200,"&lt;="&amp;('1. Kurulum'!$C$9+(25-1)*7+6),'3. İzin Kaydı'!$D$5:$D$200,"&gt;="&amp;('1. Kurulum'!$C$9+(25-1)*7)))</f>
        <v/>
      </c>
      <c r="AA6" s="106">
        <f>IF($A6="","",COUNTIFS('3. İzin Kaydı'!$A$5:$A$200,$A6,'3. İzin Kaydı'!$F$5:$F$200,"Onaylandı",'3. İzin Kaydı'!$C$5:$C$200,"&lt;="&amp;('1. Kurulum'!$C$9+(26-1)*7+6),'3. İzin Kaydı'!$D$5:$D$200,"&gt;="&amp;('1. Kurulum'!$C$9+(26-1)*7)))</f>
        <v/>
      </c>
      <c r="AB6" s="106">
        <f>IF($A6="","",COUNTIFS('3. İzin Kaydı'!$A$5:$A$200,$A6,'3. İzin Kaydı'!$F$5:$F$200,"Onaylandı",'3. İzin Kaydı'!$C$5:$C$200,"&lt;="&amp;('1. Kurulum'!$C$9+(27-1)*7+6),'3. İzin Kaydı'!$D$5:$D$200,"&gt;="&amp;('1. Kurulum'!$C$9+(27-1)*7)))</f>
        <v/>
      </c>
      <c r="AC6" s="106">
        <f>IF($A6="","",COUNTIFS('3. İzin Kaydı'!$A$5:$A$200,$A6,'3. İzin Kaydı'!$F$5:$F$200,"Onaylandı",'3. İzin Kaydı'!$C$5:$C$200,"&lt;="&amp;('1. Kurulum'!$C$9+(28-1)*7+6),'3. İzin Kaydı'!$D$5:$D$200,"&gt;="&amp;('1. Kurulum'!$C$9+(28-1)*7)))</f>
        <v/>
      </c>
      <c r="AD6" s="106">
        <f>IF($A6="","",COUNTIFS('3. İzin Kaydı'!$A$5:$A$200,$A6,'3. İzin Kaydı'!$F$5:$F$200,"Onaylandı",'3. İzin Kaydı'!$C$5:$C$200,"&lt;="&amp;('1. Kurulum'!$C$9+(29-1)*7+6),'3. İzin Kaydı'!$D$5:$D$200,"&gt;="&amp;('1. Kurulum'!$C$9+(29-1)*7)))</f>
        <v/>
      </c>
      <c r="AE6" s="106">
        <f>IF($A6="","",COUNTIFS('3. İzin Kaydı'!$A$5:$A$200,$A6,'3. İzin Kaydı'!$F$5:$F$200,"Onaylandı",'3. İzin Kaydı'!$C$5:$C$200,"&lt;="&amp;('1. Kurulum'!$C$9+(30-1)*7+6),'3. İzin Kaydı'!$D$5:$D$200,"&gt;="&amp;('1. Kurulum'!$C$9+(30-1)*7)))</f>
        <v/>
      </c>
      <c r="AF6" s="106">
        <f>IF($A6="","",COUNTIFS('3. İzin Kaydı'!$A$5:$A$200,$A6,'3. İzin Kaydı'!$F$5:$F$200,"Onaylandı",'3. İzin Kaydı'!$C$5:$C$200,"&lt;="&amp;('1. Kurulum'!$C$9+(31-1)*7+6),'3. İzin Kaydı'!$D$5:$D$200,"&gt;="&amp;('1. Kurulum'!$C$9+(31-1)*7)))</f>
        <v/>
      </c>
      <c r="AG6" s="106">
        <f>IF($A6="","",COUNTIFS('3. İzin Kaydı'!$A$5:$A$200,$A6,'3. İzin Kaydı'!$F$5:$F$200,"Onaylandı",'3. İzin Kaydı'!$C$5:$C$200,"&lt;="&amp;('1. Kurulum'!$C$9+(32-1)*7+6),'3. İzin Kaydı'!$D$5:$D$200,"&gt;="&amp;('1. Kurulum'!$C$9+(32-1)*7)))</f>
        <v/>
      </c>
      <c r="AH6" s="106">
        <f>IF($A6="","",COUNTIFS('3. İzin Kaydı'!$A$5:$A$200,$A6,'3. İzin Kaydı'!$F$5:$F$200,"Onaylandı",'3. İzin Kaydı'!$C$5:$C$200,"&lt;="&amp;('1. Kurulum'!$C$9+(33-1)*7+6),'3. İzin Kaydı'!$D$5:$D$200,"&gt;="&amp;('1. Kurulum'!$C$9+(33-1)*7)))</f>
        <v/>
      </c>
      <c r="AI6" s="106">
        <f>IF($A6="","",COUNTIFS('3. İzin Kaydı'!$A$5:$A$200,$A6,'3. İzin Kaydı'!$F$5:$F$200,"Onaylandı",'3. İzin Kaydı'!$C$5:$C$200,"&lt;="&amp;('1. Kurulum'!$C$9+(34-1)*7+6),'3. İzin Kaydı'!$D$5:$D$200,"&gt;="&amp;('1. Kurulum'!$C$9+(34-1)*7)))</f>
        <v/>
      </c>
      <c r="AJ6" s="106">
        <f>IF($A6="","",COUNTIFS('3. İzin Kaydı'!$A$5:$A$200,$A6,'3. İzin Kaydı'!$F$5:$F$200,"Onaylandı",'3. İzin Kaydı'!$C$5:$C$200,"&lt;="&amp;('1. Kurulum'!$C$9+(35-1)*7+6),'3. İzin Kaydı'!$D$5:$D$200,"&gt;="&amp;('1. Kurulum'!$C$9+(35-1)*7)))</f>
        <v/>
      </c>
      <c r="AK6" s="106">
        <f>IF($A6="","",COUNTIFS('3. İzin Kaydı'!$A$5:$A$200,$A6,'3. İzin Kaydı'!$F$5:$F$200,"Onaylandı",'3. İzin Kaydı'!$C$5:$C$200,"&lt;="&amp;('1. Kurulum'!$C$9+(36-1)*7+6),'3. İzin Kaydı'!$D$5:$D$200,"&gt;="&amp;('1. Kurulum'!$C$9+(36-1)*7)))</f>
        <v/>
      </c>
      <c r="AL6" s="106">
        <f>IF($A6="","",COUNTIFS('3. İzin Kaydı'!$A$5:$A$200,$A6,'3. İzin Kaydı'!$F$5:$F$200,"Onaylandı",'3. İzin Kaydı'!$C$5:$C$200,"&lt;="&amp;('1. Kurulum'!$C$9+(37-1)*7+6),'3. İzin Kaydı'!$D$5:$D$200,"&gt;="&amp;('1. Kurulum'!$C$9+(37-1)*7)))</f>
        <v/>
      </c>
      <c r="AM6" s="106">
        <f>IF($A6="","",COUNTIFS('3. İzin Kaydı'!$A$5:$A$200,$A6,'3. İzin Kaydı'!$F$5:$F$200,"Onaylandı",'3. İzin Kaydı'!$C$5:$C$200,"&lt;="&amp;('1. Kurulum'!$C$9+(38-1)*7+6),'3. İzin Kaydı'!$D$5:$D$200,"&gt;="&amp;('1. Kurulum'!$C$9+(38-1)*7)))</f>
        <v/>
      </c>
      <c r="AN6" s="106">
        <f>IF($A6="","",COUNTIFS('3. İzin Kaydı'!$A$5:$A$200,$A6,'3. İzin Kaydı'!$F$5:$F$200,"Onaylandı",'3. İzin Kaydı'!$C$5:$C$200,"&lt;="&amp;('1. Kurulum'!$C$9+(39-1)*7+6),'3. İzin Kaydı'!$D$5:$D$200,"&gt;="&amp;('1. Kurulum'!$C$9+(39-1)*7)))</f>
        <v/>
      </c>
      <c r="AO6" s="106">
        <f>IF($A6="","",COUNTIFS('3. İzin Kaydı'!$A$5:$A$200,$A6,'3. İzin Kaydı'!$F$5:$F$200,"Onaylandı",'3. İzin Kaydı'!$C$5:$C$200,"&lt;="&amp;('1. Kurulum'!$C$9+(40-1)*7+6),'3. İzin Kaydı'!$D$5:$D$200,"&gt;="&amp;('1. Kurulum'!$C$9+(40-1)*7)))</f>
        <v/>
      </c>
      <c r="AP6" s="106">
        <f>IF($A6="","",COUNTIFS('3. İzin Kaydı'!$A$5:$A$200,$A6,'3. İzin Kaydı'!$F$5:$F$200,"Onaylandı",'3. İzin Kaydı'!$C$5:$C$200,"&lt;="&amp;('1. Kurulum'!$C$9+(41-1)*7+6),'3. İzin Kaydı'!$D$5:$D$200,"&gt;="&amp;('1. Kurulum'!$C$9+(41-1)*7)))</f>
        <v/>
      </c>
      <c r="AQ6" s="106">
        <f>IF($A6="","",COUNTIFS('3. İzin Kaydı'!$A$5:$A$200,$A6,'3. İzin Kaydı'!$F$5:$F$200,"Onaylandı",'3. İzin Kaydı'!$C$5:$C$200,"&lt;="&amp;('1. Kurulum'!$C$9+(42-1)*7+6),'3. İzin Kaydı'!$D$5:$D$200,"&gt;="&amp;('1. Kurulum'!$C$9+(42-1)*7)))</f>
        <v/>
      </c>
      <c r="AR6" s="106">
        <f>IF($A6="","",COUNTIFS('3. İzin Kaydı'!$A$5:$A$200,$A6,'3. İzin Kaydı'!$F$5:$F$200,"Onaylandı",'3. İzin Kaydı'!$C$5:$C$200,"&lt;="&amp;('1. Kurulum'!$C$9+(43-1)*7+6),'3. İzin Kaydı'!$D$5:$D$200,"&gt;="&amp;('1. Kurulum'!$C$9+(43-1)*7)))</f>
        <v/>
      </c>
      <c r="AS6" s="106">
        <f>IF($A6="","",COUNTIFS('3. İzin Kaydı'!$A$5:$A$200,$A6,'3. İzin Kaydı'!$F$5:$F$200,"Onaylandı",'3. İzin Kaydı'!$C$5:$C$200,"&lt;="&amp;('1. Kurulum'!$C$9+(44-1)*7+6),'3. İzin Kaydı'!$D$5:$D$200,"&gt;="&amp;('1. Kurulum'!$C$9+(44-1)*7)))</f>
        <v/>
      </c>
      <c r="AT6" s="106">
        <f>IF($A6="","",COUNTIFS('3. İzin Kaydı'!$A$5:$A$200,$A6,'3. İzin Kaydı'!$F$5:$F$200,"Onaylandı",'3. İzin Kaydı'!$C$5:$C$200,"&lt;="&amp;('1. Kurulum'!$C$9+(45-1)*7+6),'3. İzin Kaydı'!$D$5:$D$200,"&gt;="&amp;('1. Kurulum'!$C$9+(45-1)*7)))</f>
        <v/>
      </c>
      <c r="AU6" s="106">
        <f>IF($A6="","",COUNTIFS('3. İzin Kaydı'!$A$5:$A$200,$A6,'3. İzin Kaydı'!$F$5:$F$200,"Onaylandı",'3. İzin Kaydı'!$C$5:$C$200,"&lt;="&amp;('1. Kurulum'!$C$9+(46-1)*7+6),'3. İzin Kaydı'!$D$5:$D$200,"&gt;="&amp;('1. Kurulum'!$C$9+(46-1)*7)))</f>
        <v/>
      </c>
      <c r="AV6" s="106">
        <f>IF($A6="","",COUNTIFS('3. İzin Kaydı'!$A$5:$A$200,$A6,'3. İzin Kaydı'!$F$5:$F$200,"Onaylandı",'3. İzin Kaydı'!$C$5:$C$200,"&lt;="&amp;('1. Kurulum'!$C$9+(47-1)*7+6),'3. İzin Kaydı'!$D$5:$D$200,"&gt;="&amp;('1. Kurulum'!$C$9+(47-1)*7)))</f>
        <v/>
      </c>
      <c r="AW6" s="106">
        <f>IF($A6="","",COUNTIFS('3. İzin Kaydı'!$A$5:$A$200,$A6,'3. İzin Kaydı'!$F$5:$F$200,"Onaylandı",'3. İzin Kaydı'!$C$5:$C$200,"&lt;="&amp;('1. Kurulum'!$C$9+(48-1)*7+6),'3. İzin Kaydı'!$D$5:$D$200,"&gt;="&amp;('1. Kurulum'!$C$9+(48-1)*7)))</f>
        <v/>
      </c>
      <c r="AX6" s="106">
        <f>IF($A6="","",COUNTIFS('3. İzin Kaydı'!$A$5:$A$200,$A6,'3. İzin Kaydı'!$F$5:$F$200,"Onaylandı",'3. İzin Kaydı'!$C$5:$C$200,"&lt;="&amp;('1. Kurulum'!$C$9+(49-1)*7+6),'3. İzin Kaydı'!$D$5:$D$200,"&gt;="&amp;('1. Kurulum'!$C$9+(49-1)*7)))</f>
        <v/>
      </c>
      <c r="AY6" s="106">
        <f>IF($A6="","",COUNTIFS('3. İzin Kaydı'!$A$5:$A$200,$A6,'3. İzin Kaydı'!$F$5:$F$200,"Onaylandı",'3. İzin Kaydı'!$C$5:$C$200,"&lt;="&amp;('1. Kurulum'!$C$9+(50-1)*7+6),'3. İzin Kaydı'!$D$5:$D$200,"&gt;="&amp;('1. Kurulum'!$C$9+(50-1)*7)))</f>
        <v/>
      </c>
      <c r="AZ6" s="106">
        <f>IF($A6="","",COUNTIFS('3. İzin Kaydı'!$A$5:$A$200,$A6,'3. İzin Kaydı'!$F$5:$F$200,"Onaylandı",'3. İzin Kaydı'!$C$5:$C$200,"&lt;="&amp;('1. Kurulum'!$C$9+(51-1)*7+6),'3. İzin Kaydı'!$D$5:$D$200,"&gt;="&amp;('1. Kurulum'!$C$9+(51-1)*7)))</f>
        <v/>
      </c>
      <c r="BA6" s="106">
        <f>IF($A6="","",COUNTIFS('3. İzin Kaydı'!$A$5:$A$200,$A6,'3. İzin Kaydı'!$F$5:$F$200,"Onaylandı",'3. İzin Kaydı'!$C$5:$C$200,"&lt;="&amp;('1. Kurulum'!$C$9+(52-1)*7+6),'3. İzin Kaydı'!$D$5:$D$200,"&gt;="&amp;('1. Kurulum'!$C$9+(52-1)*7)))</f>
        <v/>
      </c>
    </row>
    <row r="7" ht="18" customHeight="1" s="55">
      <c r="A7" s="105">
        <f>IF('2. Çalışanlar'!A7="","",'2. Çalışanlar'!A7)</f>
        <v/>
      </c>
      <c r="B7" s="106">
        <f>IF($A7="","",COUNTIFS('3. İzin Kaydı'!$A$5:$A$200,$A7,'3. İzin Kaydı'!$F$5:$F$200,"Onaylandı",'3. İzin Kaydı'!$C$5:$C$200,"&lt;="&amp;('1. Kurulum'!$C$9+(1-1)*7+6),'3. İzin Kaydı'!$D$5:$D$200,"&gt;="&amp;('1. Kurulum'!$C$9+(1-1)*7)))</f>
        <v/>
      </c>
      <c r="C7" s="106">
        <f>IF($A7="","",COUNTIFS('3. İzin Kaydı'!$A$5:$A$200,$A7,'3. İzin Kaydı'!$F$5:$F$200,"Onaylandı",'3. İzin Kaydı'!$C$5:$C$200,"&lt;="&amp;('1. Kurulum'!$C$9+(2-1)*7+6),'3. İzin Kaydı'!$D$5:$D$200,"&gt;="&amp;('1. Kurulum'!$C$9+(2-1)*7)))</f>
        <v/>
      </c>
      <c r="D7" s="106">
        <f>IF($A7="","",COUNTIFS('3. İzin Kaydı'!$A$5:$A$200,$A7,'3. İzin Kaydı'!$F$5:$F$200,"Onaylandı",'3. İzin Kaydı'!$C$5:$C$200,"&lt;="&amp;('1. Kurulum'!$C$9+(3-1)*7+6),'3. İzin Kaydı'!$D$5:$D$200,"&gt;="&amp;('1. Kurulum'!$C$9+(3-1)*7)))</f>
        <v/>
      </c>
      <c r="E7" s="106">
        <f>IF($A7="","",COUNTIFS('3. İzin Kaydı'!$A$5:$A$200,$A7,'3. İzin Kaydı'!$F$5:$F$200,"Onaylandı",'3. İzin Kaydı'!$C$5:$C$200,"&lt;="&amp;('1. Kurulum'!$C$9+(4-1)*7+6),'3. İzin Kaydı'!$D$5:$D$200,"&gt;="&amp;('1. Kurulum'!$C$9+(4-1)*7)))</f>
        <v/>
      </c>
      <c r="F7" s="106">
        <f>IF($A7="","",COUNTIFS('3. İzin Kaydı'!$A$5:$A$200,$A7,'3. İzin Kaydı'!$F$5:$F$200,"Onaylandı",'3. İzin Kaydı'!$C$5:$C$200,"&lt;="&amp;('1. Kurulum'!$C$9+(5-1)*7+6),'3. İzin Kaydı'!$D$5:$D$200,"&gt;="&amp;('1. Kurulum'!$C$9+(5-1)*7)))</f>
        <v/>
      </c>
      <c r="G7" s="106">
        <f>IF($A7="","",COUNTIFS('3. İzin Kaydı'!$A$5:$A$200,$A7,'3. İzin Kaydı'!$F$5:$F$200,"Onaylandı",'3. İzin Kaydı'!$C$5:$C$200,"&lt;="&amp;('1. Kurulum'!$C$9+(6-1)*7+6),'3. İzin Kaydı'!$D$5:$D$200,"&gt;="&amp;('1. Kurulum'!$C$9+(6-1)*7)))</f>
        <v/>
      </c>
      <c r="H7" s="106">
        <f>IF($A7="","",COUNTIFS('3. İzin Kaydı'!$A$5:$A$200,$A7,'3. İzin Kaydı'!$F$5:$F$200,"Onaylandı",'3. İzin Kaydı'!$C$5:$C$200,"&lt;="&amp;('1. Kurulum'!$C$9+(7-1)*7+6),'3. İzin Kaydı'!$D$5:$D$200,"&gt;="&amp;('1. Kurulum'!$C$9+(7-1)*7)))</f>
        <v/>
      </c>
      <c r="I7" s="106">
        <f>IF($A7="","",COUNTIFS('3. İzin Kaydı'!$A$5:$A$200,$A7,'3. İzin Kaydı'!$F$5:$F$200,"Onaylandı",'3. İzin Kaydı'!$C$5:$C$200,"&lt;="&amp;('1. Kurulum'!$C$9+(8-1)*7+6),'3. İzin Kaydı'!$D$5:$D$200,"&gt;="&amp;('1. Kurulum'!$C$9+(8-1)*7)))</f>
        <v/>
      </c>
      <c r="J7" s="106">
        <f>IF($A7="","",COUNTIFS('3. İzin Kaydı'!$A$5:$A$200,$A7,'3. İzin Kaydı'!$F$5:$F$200,"Onaylandı",'3. İzin Kaydı'!$C$5:$C$200,"&lt;="&amp;('1. Kurulum'!$C$9+(9-1)*7+6),'3. İzin Kaydı'!$D$5:$D$200,"&gt;="&amp;('1. Kurulum'!$C$9+(9-1)*7)))</f>
        <v/>
      </c>
      <c r="K7" s="106">
        <f>IF($A7="","",COUNTIFS('3. İzin Kaydı'!$A$5:$A$200,$A7,'3. İzin Kaydı'!$F$5:$F$200,"Onaylandı",'3. İzin Kaydı'!$C$5:$C$200,"&lt;="&amp;('1. Kurulum'!$C$9+(10-1)*7+6),'3. İzin Kaydı'!$D$5:$D$200,"&gt;="&amp;('1. Kurulum'!$C$9+(10-1)*7)))</f>
        <v/>
      </c>
      <c r="L7" s="106">
        <f>IF($A7="","",COUNTIFS('3. İzin Kaydı'!$A$5:$A$200,$A7,'3. İzin Kaydı'!$F$5:$F$200,"Onaylandı",'3. İzin Kaydı'!$C$5:$C$200,"&lt;="&amp;('1. Kurulum'!$C$9+(11-1)*7+6),'3. İzin Kaydı'!$D$5:$D$200,"&gt;="&amp;('1. Kurulum'!$C$9+(11-1)*7)))</f>
        <v/>
      </c>
      <c r="M7" s="106">
        <f>IF($A7="","",COUNTIFS('3. İzin Kaydı'!$A$5:$A$200,$A7,'3. İzin Kaydı'!$F$5:$F$200,"Onaylandı",'3. İzin Kaydı'!$C$5:$C$200,"&lt;="&amp;('1. Kurulum'!$C$9+(12-1)*7+6),'3. İzin Kaydı'!$D$5:$D$200,"&gt;="&amp;('1. Kurulum'!$C$9+(12-1)*7)))</f>
        <v/>
      </c>
      <c r="N7" s="106">
        <f>IF($A7="","",COUNTIFS('3. İzin Kaydı'!$A$5:$A$200,$A7,'3. İzin Kaydı'!$F$5:$F$200,"Onaylandı",'3. İzin Kaydı'!$C$5:$C$200,"&lt;="&amp;('1. Kurulum'!$C$9+(13-1)*7+6),'3. İzin Kaydı'!$D$5:$D$200,"&gt;="&amp;('1. Kurulum'!$C$9+(13-1)*7)))</f>
        <v/>
      </c>
      <c r="O7" s="106">
        <f>IF($A7="","",COUNTIFS('3. İzin Kaydı'!$A$5:$A$200,$A7,'3. İzin Kaydı'!$F$5:$F$200,"Onaylandı",'3. İzin Kaydı'!$C$5:$C$200,"&lt;="&amp;('1. Kurulum'!$C$9+(14-1)*7+6),'3. İzin Kaydı'!$D$5:$D$200,"&gt;="&amp;('1. Kurulum'!$C$9+(14-1)*7)))</f>
        <v/>
      </c>
      <c r="P7" s="106">
        <f>IF($A7="","",COUNTIFS('3. İzin Kaydı'!$A$5:$A$200,$A7,'3. İzin Kaydı'!$F$5:$F$200,"Onaylandı",'3. İzin Kaydı'!$C$5:$C$200,"&lt;="&amp;('1. Kurulum'!$C$9+(15-1)*7+6),'3. İzin Kaydı'!$D$5:$D$200,"&gt;="&amp;('1. Kurulum'!$C$9+(15-1)*7)))</f>
        <v/>
      </c>
      <c r="Q7" s="106">
        <f>IF($A7="","",COUNTIFS('3. İzin Kaydı'!$A$5:$A$200,$A7,'3. İzin Kaydı'!$F$5:$F$200,"Onaylandı",'3. İzin Kaydı'!$C$5:$C$200,"&lt;="&amp;('1. Kurulum'!$C$9+(16-1)*7+6),'3. İzin Kaydı'!$D$5:$D$200,"&gt;="&amp;('1. Kurulum'!$C$9+(16-1)*7)))</f>
        <v/>
      </c>
      <c r="R7" s="106">
        <f>IF($A7="","",COUNTIFS('3. İzin Kaydı'!$A$5:$A$200,$A7,'3. İzin Kaydı'!$F$5:$F$200,"Onaylandı",'3. İzin Kaydı'!$C$5:$C$200,"&lt;="&amp;('1. Kurulum'!$C$9+(17-1)*7+6),'3. İzin Kaydı'!$D$5:$D$200,"&gt;="&amp;('1. Kurulum'!$C$9+(17-1)*7)))</f>
        <v/>
      </c>
      <c r="S7" s="106">
        <f>IF($A7="","",COUNTIFS('3. İzin Kaydı'!$A$5:$A$200,$A7,'3. İzin Kaydı'!$F$5:$F$200,"Onaylandı",'3. İzin Kaydı'!$C$5:$C$200,"&lt;="&amp;('1. Kurulum'!$C$9+(18-1)*7+6),'3. İzin Kaydı'!$D$5:$D$200,"&gt;="&amp;('1. Kurulum'!$C$9+(18-1)*7)))</f>
        <v/>
      </c>
      <c r="T7" s="106">
        <f>IF($A7="","",COUNTIFS('3. İzin Kaydı'!$A$5:$A$200,$A7,'3. İzin Kaydı'!$F$5:$F$200,"Onaylandı",'3. İzin Kaydı'!$C$5:$C$200,"&lt;="&amp;('1. Kurulum'!$C$9+(19-1)*7+6),'3. İzin Kaydı'!$D$5:$D$200,"&gt;="&amp;('1. Kurulum'!$C$9+(19-1)*7)))</f>
        <v/>
      </c>
      <c r="U7" s="106">
        <f>IF($A7="","",COUNTIFS('3. İzin Kaydı'!$A$5:$A$200,$A7,'3. İzin Kaydı'!$F$5:$F$200,"Onaylandı",'3. İzin Kaydı'!$C$5:$C$200,"&lt;="&amp;('1. Kurulum'!$C$9+(20-1)*7+6),'3. İzin Kaydı'!$D$5:$D$200,"&gt;="&amp;('1. Kurulum'!$C$9+(20-1)*7)))</f>
        <v/>
      </c>
      <c r="V7" s="106">
        <f>IF($A7="","",COUNTIFS('3. İzin Kaydı'!$A$5:$A$200,$A7,'3. İzin Kaydı'!$F$5:$F$200,"Onaylandı",'3. İzin Kaydı'!$C$5:$C$200,"&lt;="&amp;('1. Kurulum'!$C$9+(21-1)*7+6),'3. İzin Kaydı'!$D$5:$D$200,"&gt;="&amp;('1. Kurulum'!$C$9+(21-1)*7)))</f>
        <v/>
      </c>
      <c r="W7" s="106">
        <f>IF($A7="","",COUNTIFS('3. İzin Kaydı'!$A$5:$A$200,$A7,'3. İzin Kaydı'!$F$5:$F$200,"Onaylandı",'3. İzin Kaydı'!$C$5:$C$200,"&lt;="&amp;('1. Kurulum'!$C$9+(22-1)*7+6),'3. İzin Kaydı'!$D$5:$D$200,"&gt;="&amp;('1. Kurulum'!$C$9+(22-1)*7)))</f>
        <v/>
      </c>
      <c r="X7" s="106">
        <f>IF($A7="","",COUNTIFS('3. İzin Kaydı'!$A$5:$A$200,$A7,'3. İzin Kaydı'!$F$5:$F$200,"Onaylandı",'3. İzin Kaydı'!$C$5:$C$200,"&lt;="&amp;('1. Kurulum'!$C$9+(23-1)*7+6),'3. İzin Kaydı'!$D$5:$D$200,"&gt;="&amp;('1. Kurulum'!$C$9+(23-1)*7)))</f>
        <v/>
      </c>
      <c r="Y7" s="106">
        <f>IF($A7="","",COUNTIFS('3. İzin Kaydı'!$A$5:$A$200,$A7,'3. İzin Kaydı'!$F$5:$F$200,"Onaylandı",'3. İzin Kaydı'!$C$5:$C$200,"&lt;="&amp;('1. Kurulum'!$C$9+(24-1)*7+6),'3. İzin Kaydı'!$D$5:$D$200,"&gt;="&amp;('1. Kurulum'!$C$9+(24-1)*7)))</f>
        <v/>
      </c>
      <c r="Z7" s="106">
        <f>IF($A7="","",COUNTIFS('3. İzin Kaydı'!$A$5:$A$200,$A7,'3. İzin Kaydı'!$F$5:$F$200,"Onaylandı",'3. İzin Kaydı'!$C$5:$C$200,"&lt;="&amp;('1. Kurulum'!$C$9+(25-1)*7+6),'3. İzin Kaydı'!$D$5:$D$200,"&gt;="&amp;('1. Kurulum'!$C$9+(25-1)*7)))</f>
        <v/>
      </c>
      <c r="AA7" s="106">
        <f>IF($A7="","",COUNTIFS('3. İzin Kaydı'!$A$5:$A$200,$A7,'3. İzin Kaydı'!$F$5:$F$200,"Onaylandı",'3. İzin Kaydı'!$C$5:$C$200,"&lt;="&amp;('1. Kurulum'!$C$9+(26-1)*7+6),'3. İzin Kaydı'!$D$5:$D$200,"&gt;="&amp;('1. Kurulum'!$C$9+(26-1)*7)))</f>
        <v/>
      </c>
      <c r="AB7" s="106">
        <f>IF($A7="","",COUNTIFS('3. İzin Kaydı'!$A$5:$A$200,$A7,'3. İzin Kaydı'!$F$5:$F$200,"Onaylandı",'3. İzin Kaydı'!$C$5:$C$200,"&lt;="&amp;('1. Kurulum'!$C$9+(27-1)*7+6),'3. İzin Kaydı'!$D$5:$D$200,"&gt;="&amp;('1. Kurulum'!$C$9+(27-1)*7)))</f>
        <v/>
      </c>
      <c r="AC7" s="106">
        <f>IF($A7="","",COUNTIFS('3. İzin Kaydı'!$A$5:$A$200,$A7,'3. İzin Kaydı'!$F$5:$F$200,"Onaylandı",'3. İzin Kaydı'!$C$5:$C$200,"&lt;="&amp;('1. Kurulum'!$C$9+(28-1)*7+6),'3. İzin Kaydı'!$D$5:$D$200,"&gt;="&amp;('1. Kurulum'!$C$9+(28-1)*7)))</f>
        <v/>
      </c>
      <c r="AD7" s="106">
        <f>IF($A7="","",COUNTIFS('3. İzin Kaydı'!$A$5:$A$200,$A7,'3. İzin Kaydı'!$F$5:$F$200,"Onaylandı",'3. İzin Kaydı'!$C$5:$C$200,"&lt;="&amp;('1. Kurulum'!$C$9+(29-1)*7+6),'3. İzin Kaydı'!$D$5:$D$200,"&gt;="&amp;('1. Kurulum'!$C$9+(29-1)*7)))</f>
        <v/>
      </c>
      <c r="AE7" s="106">
        <f>IF($A7="","",COUNTIFS('3. İzin Kaydı'!$A$5:$A$200,$A7,'3. İzin Kaydı'!$F$5:$F$200,"Onaylandı",'3. İzin Kaydı'!$C$5:$C$200,"&lt;="&amp;('1. Kurulum'!$C$9+(30-1)*7+6),'3. İzin Kaydı'!$D$5:$D$200,"&gt;="&amp;('1. Kurulum'!$C$9+(30-1)*7)))</f>
        <v/>
      </c>
      <c r="AF7" s="106">
        <f>IF($A7="","",COUNTIFS('3. İzin Kaydı'!$A$5:$A$200,$A7,'3. İzin Kaydı'!$F$5:$F$200,"Onaylandı",'3. İzin Kaydı'!$C$5:$C$200,"&lt;="&amp;('1. Kurulum'!$C$9+(31-1)*7+6),'3. İzin Kaydı'!$D$5:$D$200,"&gt;="&amp;('1. Kurulum'!$C$9+(31-1)*7)))</f>
        <v/>
      </c>
      <c r="AG7" s="106">
        <f>IF($A7="","",COUNTIFS('3. İzin Kaydı'!$A$5:$A$200,$A7,'3. İzin Kaydı'!$F$5:$F$200,"Onaylandı",'3. İzin Kaydı'!$C$5:$C$200,"&lt;="&amp;('1. Kurulum'!$C$9+(32-1)*7+6),'3. İzin Kaydı'!$D$5:$D$200,"&gt;="&amp;('1. Kurulum'!$C$9+(32-1)*7)))</f>
        <v/>
      </c>
      <c r="AH7" s="106">
        <f>IF($A7="","",COUNTIFS('3. İzin Kaydı'!$A$5:$A$200,$A7,'3. İzin Kaydı'!$F$5:$F$200,"Onaylandı",'3. İzin Kaydı'!$C$5:$C$200,"&lt;="&amp;('1. Kurulum'!$C$9+(33-1)*7+6),'3. İzin Kaydı'!$D$5:$D$200,"&gt;="&amp;('1. Kurulum'!$C$9+(33-1)*7)))</f>
        <v/>
      </c>
      <c r="AI7" s="106">
        <f>IF($A7="","",COUNTIFS('3. İzin Kaydı'!$A$5:$A$200,$A7,'3. İzin Kaydı'!$F$5:$F$200,"Onaylandı",'3. İzin Kaydı'!$C$5:$C$200,"&lt;="&amp;('1. Kurulum'!$C$9+(34-1)*7+6),'3. İzin Kaydı'!$D$5:$D$200,"&gt;="&amp;('1. Kurulum'!$C$9+(34-1)*7)))</f>
        <v/>
      </c>
      <c r="AJ7" s="106">
        <f>IF($A7="","",COUNTIFS('3. İzin Kaydı'!$A$5:$A$200,$A7,'3. İzin Kaydı'!$F$5:$F$200,"Onaylandı",'3. İzin Kaydı'!$C$5:$C$200,"&lt;="&amp;('1. Kurulum'!$C$9+(35-1)*7+6),'3. İzin Kaydı'!$D$5:$D$200,"&gt;="&amp;('1. Kurulum'!$C$9+(35-1)*7)))</f>
        <v/>
      </c>
      <c r="AK7" s="106">
        <f>IF($A7="","",COUNTIFS('3. İzin Kaydı'!$A$5:$A$200,$A7,'3. İzin Kaydı'!$F$5:$F$200,"Onaylandı",'3. İzin Kaydı'!$C$5:$C$200,"&lt;="&amp;('1. Kurulum'!$C$9+(36-1)*7+6),'3. İzin Kaydı'!$D$5:$D$200,"&gt;="&amp;('1. Kurulum'!$C$9+(36-1)*7)))</f>
        <v/>
      </c>
      <c r="AL7" s="106">
        <f>IF($A7="","",COUNTIFS('3. İzin Kaydı'!$A$5:$A$200,$A7,'3. İzin Kaydı'!$F$5:$F$200,"Onaylandı",'3. İzin Kaydı'!$C$5:$C$200,"&lt;="&amp;('1. Kurulum'!$C$9+(37-1)*7+6),'3. İzin Kaydı'!$D$5:$D$200,"&gt;="&amp;('1. Kurulum'!$C$9+(37-1)*7)))</f>
        <v/>
      </c>
      <c r="AM7" s="106">
        <f>IF($A7="","",COUNTIFS('3. İzin Kaydı'!$A$5:$A$200,$A7,'3. İzin Kaydı'!$F$5:$F$200,"Onaylandı",'3. İzin Kaydı'!$C$5:$C$200,"&lt;="&amp;('1. Kurulum'!$C$9+(38-1)*7+6),'3. İzin Kaydı'!$D$5:$D$200,"&gt;="&amp;('1. Kurulum'!$C$9+(38-1)*7)))</f>
        <v/>
      </c>
      <c r="AN7" s="106">
        <f>IF($A7="","",COUNTIFS('3. İzin Kaydı'!$A$5:$A$200,$A7,'3. İzin Kaydı'!$F$5:$F$200,"Onaylandı",'3. İzin Kaydı'!$C$5:$C$200,"&lt;="&amp;('1. Kurulum'!$C$9+(39-1)*7+6),'3. İzin Kaydı'!$D$5:$D$200,"&gt;="&amp;('1. Kurulum'!$C$9+(39-1)*7)))</f>
        <v/>
      </c>
      <c r="AO7" s="106">
        <f>IF($A7="","",COUNTIFS('3. İzin Kaydı'!$A$5:$A$200,$A7,'3. İzin Kaydı'!$F$5:$F$200,"Onaylandı",'3. İzin Kaydı'!$C$5:$C$200,"&lt;="&amp;('1. Kurulum'!$C$9+(40-1)*7+6),'3. İzin Kaydı'!$D$5:$D$200,"&gt;="&amp;('1. Kurulum'!$C$9+(40-1)*7)))</f>
        <v/>
      </c>
      <c r="AP7" s="106">
        <f>IF($A7="","",COUNTIFS('3. İzin Kaydı'!$A$5:$A$200,$A7,'3. İzin Kaydı'!$F$5:$F$200,"Onaylandı",'3. İzin Kaydı'!$C$5:$C$200,"&lt;="&amp;('1. Kurulum'!$C$9+(41-1)*7+6),'3. İzin Kaydı'!$D$5:$D$200,"&gt;="&amp;('1. Kurulum'!$C$9+(41-1)*7)))</f>
        <v/>
      </c>
      <c r="AQ7" s="106">
        <f>IF($A7="","",COUNTIFS('3. İzin Kaydı'!$A$5:$A$200,$A7,'3. İzin Kaydı'!$F$5:$F$200,"Onaylandı",'3. İzin Kaydı'!$C$5:$C$200,"&lt;="&amp;('1. Kurulum'!$C$9+(42-1)*7+6),'3. İzin Kaydı'!$D$5:$D$200,"&gt;="&amp;('1. Kurulum'!$C$9+(42-1)*7)))</f>
        <v/>
      </c>
      <c r="AR7" s="106">
        <f>IF($A7="","",COUNTIFS('3. İzin Kaydı'!$A$5:$A$200,$A7,'3. İzin Kaydı'!$F$5:$F$200,"Onaylandı",'3. İzin Kaydı'!$C$5:$C$200,"&lt;="&amp;('1. Kurulum'!$C$9+(43-1)*7+6),'3. İzin Kaydı'!$D$5:$D$200,"&gt;="&amp;('1. Kurulum'!$C$9+(43-1)*7)))</f>
        <v/>
      </c>
      <c r="AS7" s="106">
        <f>IF($A7="","",COUNTIFS('3. İzin Kaydı'!$A$5:$A$200,$A7,'3. İzin Kaydı'!$F$5:$F$200,"Onaylandı",'3. İzin Kaydı'!$C$5:$C$200,"&lt;="&amp;('1. Kurulum'!$C$9+(44-1)*7+6),'3. İzin Kaydı'!$D$5:$D$200,"&gt;="&amp;('1. Kurulum'!$C$9+(44-1)*7)))</f>
        <v/>
      </c>
      <c r="AT7" s="106">
        <f>IF($A7="","",COUNTIFS('3. İzin Kaydı'!$A$5:$A$200,$A7,'3. İzin Kaydı'!$F$5:$F$200,"Onaylandı",'3. İzin Kaydı'!$C$5:$C$200,"&lt;="&amp;('1. Kurulum'!$C$9+(45-1)*7+6),'3. İzin Kaydı'!$D$5:$D$200,"&gt;="&amp;('1. Kurulum'!$C$9+(45-1)*7)))</f>
        <v/>
      </c>
      <c r="AU7" s="106">
        <f>IF($A7="","",COUNTIFS('3. İzin Kaydı'!$A$5:$A$200,$A7,'3. İzin Kaydı'!$F$5:$F$200,"Onaylandı",'3. İzin Kaydı'!$C$5:$C$200,"&lt;="&amp;('1. Kurulum'!$C$9+(46-1)*7+6),'3. İzin Kaydı'!$D$5:$D$200,"&gt;="&amp;('1. Kurulum'!$C$9+(46-1)*7)))</f>
        <v/>
      </c>
      <c r="AV7" s="106">
        <f>IF($A7="","",COUNTIFS('3. İzin Kaydı'!$A$5:$A$200,$A7,'3. İzin Kaydı'!$F$5:$F$200,"Onaylandı",'3. İzin Kaydı'!$C$5:$C$200,"&lt;="&amp;('1. Kurulum'!$C$9+(47-1)*7+6),'3. İzin Kaydı'!$D$5:$D$200,"&gt;="&amp;('1. Kurulum'!$C$9+(47-1)*7)))</f>
        <v/>
      </c>
      <c r="AW7" s="106">
        <f>IF($A7="","",COUNTIFS('3. İzin Kaydı'!$A$5:$A$200,$A7,'3. İzin Kaydı'!$F$5:$F$200,"Onaylandı",'3. İzin Kaydı'!$C$5:$C$200,"&lt;="&amp;('1. Kurulum'!$C$9+(48-1)*7+6),'3. İzin Kaydı'!$D$5:$D$200,"&gt;="&amp;('1. Kurulum'!$C$9+(48-1)*7)))</f>
        <v/>
      </c>
      <c r="AX7" s="106">
        <f>IF($A7="","",COUNTIFS('3. İzin Kaydı'!$A$5:$A$200,$A7,'3. İzin Kaydı'!$F$5:$F$200,"Onaylandı",'3. İzin Kaydı'!$C$5:$C$200,"&lt;="&amp;('1. Kurulum'!$C$9+(49-1)*7+6),'3. İzin Kaydı'!$D$5:$D$200,"&gt;="&amp;('1. Kurulum'!$C$9+(49-1)*7)))</f>
        <v/>
      </c>
      <c r="AY7" s="106">
        <f>IF($A7="","",COUNTIFS('3. İzin Kaydı'!$A$5:$A$200,$A7,'3. İzin Kaydı'!$F$5:$F$200,"Onaylandı",'3. İzin Kaydı'!$C$5:$C$200,"&lt;="&amp;('1. Kurulum'!$C$9+(50-1)*7+6),'3. İzin Kaydı'!$D$5:$D$200,"&gt;="&amp;('1. Kurulum'!$C$9+(50-1)*7)))</f>
        <v/>
      </c>
      <c r="AZ7" s="106">
        <f>IF($A7="","",COUNTIFS('3. İzin Kaydı'!$A$5:$A$200,$A7,'3. İzin Kaydı'!$F$5:$F$200,"Onaylandı",'3. İzin Kaydı'!$C$5:$C$200,"&lt;="&amp;('1. Kurulum'!$C$9+(51-1)*7+6),'3. İzin Kaydı'!$D$5:$D$200,"&gt;="&amp;('1. Kurulum'!$C$9+(51-1)*7)))</f>
        <v/>
      </c>
      <c r="BA7" s="106">
        <f>IF($A7="","",COUNTIFS('3. İzin Kaydı'!$A$5:$A$200,$A7,'3. İzin Kaydı'!$F$5:$F$200,"Onaylandı",'3. İzin Kaydı'!$C$5:$C$200,"&lt;="&amp;('1. Kurulum'!$C$9+(52-1)*7+6),'3. İzin Kaydı'!$D$5:$D$200,"&gt;="&amp;('1. Kurulum'!$C$9+(52-1)*7)))</f>
        <v/>
      </c>
    </row>
    <row r="8" ht="18" customHeight="1" s="55">
      <c r="A8" s="105">
        <f>IF('2. Çalışanlar'!A8="","",'2. Çalışanlar'!A8)</f>
        <v/>
      </c>
      <c r="B8" s="106">
        <f>IF($A8="","",COUNTIFS('3. İzin Kaydı'!$A$5:$A$200,$A8,'3. İzin Kaydı'!$F$5:$F$200,"Onaylandı",'3. İzin Kaydı'!$C$5:$C$200,"&lt;="&amp;('1. Kurulum'!$C$9+(1-1)*7+6),'3. İzin Kaydı'!$D$5:$D$200,"&gt;="&amp;('1. Kurulum'!$C$9+(1-1)*7)))</f>
        <v/>
      </c>
      <c r="C8" s="106">
        <f>IF($A8="","",COUNTIFS('3. İzin Kaydı'!$A$5:$A$200,$A8,'3. İzin Kaydı'!$F$5:$F$200,"Onaylandı",'3. İzin Kaydı'!$C$5:$C$200,"&lt;="&amp;('1. Kurulum'!$C$9+(2-1)*7+6),'3. İzin Kaydı'!$D$5:$D$200,"&gt;="&amp;('1. Kurulum'!$C$9+(2-1)*7)))</f>
        <v/>
      </c>
      <c r="D8" s="106">
        <f>IF($A8="","",COUNTIFS('3. İzin Kaydı'!$A$5:$A$200,$A8,'3. İzin Kaydı'!$F$5:$F$200,"Onaylandı",'3. İzin Kaydı'!$C$5:$C$200,"&lt;="&amp;('1. Kurulum'!$C$9+(3-1)*7+6),'3. İzin Kaydı'!$D$5:$D$200,"&gt;="&amp;('1. Kurulum'!$C$9+(3-1)*7)))</f>
        <v/>
      </c>
      <c r="E8" s="106">
        <f>IF($A8="","",COUNTIFS('3. İzin Kaydı'!$A$5:$A$200,$A8,'3. İzin Kaydı'!$F$5:$F$200,"Onaylandı",'3. İzin Kaydı'!$C$5:$C$200,"&lt;="&amp;('1. Kurulum'!$C$9+(4-1)*7+6),'3. İzin Kaydı'!$D$5:$D$200,"&gt;="&amp;('1. Kurulum'!$C$9+(4-1)*7)))</f>
        <v/>
      </c>
      <c r="F8" s="106">
        <f>IF($A8="","",COUNTIFS('3. İzin Kaydı'!$A$5:$A$200,$A8,'3. İzin Kaydı'!$F$5:$F$200,"Onaylandı",'3. İzin Kaydı'!$C$5:$C$200,"&lt;="&amp;('1. Kurulum'!$C$9+(5-1)*7+6),'3. İzin Kaydı'!$D$5:$D$200,"&gt;="&amp;('1. Kurulum'!$C$9+(5-1)*7)))</f>
        <v/>
      </c>
      <c r="G8" s="106">
        <f>IF($A8="","",COUNTIFS('3. İzin Kaydı'!$A$5:$A$200,$A8,'3. İzin Kaydı'!$F$5:$F$200,"Onaylandı",'3. İzin Kaydı'!$C$5:$C$200,"&lt;="&amp;('1. Kurulum'!$C$9+(6-1)*7+6),'3. İzin Kaydı'!$D$5:$D$200,"&gt;="&amp;('1. Kurulum'!$C$9+(6-1)*7)))</f>
        <v/>
      </c>
      <c r="H8" s="106">
        <f>IF($A8="","",COUNTIFS('3. İzin Kaydı'!$A$5:$A$200,$A8,'3. İzin Kaydı'!$F$5:$F$200,"Onaylandı",'3. İzin Kaydı'!$C$5:$C$200,"&lt;="&amp;('1. Kurulum'!$C$9+(7-1)*7+6),'3. İzin Kaydı'!$D$5:$D$200,"&gt;="&amp;('1. Kurulum'!$C$9+(7-1)*7)))</f>
        <v/>
      </c>
      <c r="I8" s="106">
        <f>IF($A8="","",COUNTIFS('3. İzin Kaydı'!$A$5:$A$200,$A8,'3. İzin Kaydı'!$F$5:$F$200,"Onaylandı",'3. İzin Kaydı'!$C$5:$C$200,"&lt;="&amp;('1. Kurulum'!$C$9+(8-1)*7+6),'3. İzin Kaydı'!$D$5:$D$200,"&gt;="&amp;('1. Kurulum'!$C$9+(8-1)*7)))</f>
        <v/>
      </c>
      <c r="J8" s="106">
        <f>IF($A8="","",COUNTIFS('3. İzin Kaydı'!$A$5:$A$200,$A8,'3. İzin Kaydı'!$F$5:$F$200,"Onaylandı",'3. İzin Kaydı'!$C$5:$C$200,"&lt;="&amp;('1. Kurulum'!$C$9+(9-1)*7+6),'3. İzin Kaydı'!$D$5:$D$200,"&gt;="&amp;('1. Kurulum'!$C$9+(9-1)*7)))</f>
        <v/>
      </c>
      <c r="K8" s="106">
        <f>IF($A8="","",COUNTIFS('3. İzin Kaydı'!$A$5:$A$200,$A8,'3. İzin Kaydı'!$F$5:$F$200,"Onaylandı",'3. İzin Kaydı'!$C$5:$C$200,"&lt;="&amp;('1. Kurulum'!$C$9+(10-1)*7+6),'3. İzin Kaydı'!$D$5:$D$200,"&gt;="&amp;('1. Kurulum'!$C$9+(10-1)*7)))</f>
        <v/>
      </c>
      <c r="L8" s="106">
        <f>IF($A8="","",COUNTIFS('3. İzin Kaydı'!$A$5:$A$200,$A8,'3. İzin Kaydı'!$F$5:$F$200,"Onaylandı",'3. İzin Kaydı'!$C$5:$C$200,"&lt;="&amp;('1. Kurulum'!$C$9+(11-1)*7+6),'3. İzin Kaydı'!$D$5:$D$200,"&gt;="&amp;('1. Kurulum'!$C$9+(11-1)*7)))</f>
        <v/>
      </c>
      <c r="M8" s="106">
        <f>IF($A8="","",COUNTIFS('3. İzin Kaydı'!$A$5:$A$200,$A8,'3. İzin Kaydı'!$F$5:$F$200,"Onaylandı",'3. İzin Kaydı'!$C$5:$C$200,"&lt;="&amp;('1. Kurulum'!$C$9+(12-1)*7+6),'3. İzin Kaydı'!$D$5:$D$200,"&gt;="&amp;('1. Kurulum'!$C$9+(12-1)*7)))</f>
        <v/>
      </c>
      <c r="N8" s="106">
        <f>IF($A8="","",COUNTIFS('3. İzin Kaydı'!$A$5:$A$200,$A8,'3. İzin Kaydı'!$F$5:$F$200,"Onaylandı",'3. İzin Kaydı'!$C$5:$C$200,"&lt;="&amp;('1. Kurulum'!$C$9+(13-1)*7+6),'3. İzin Kaydı'!$D$5:$D$200,"&gt;="&amp;('1. Kurulum'!$C$9+(13-1)*7)))</f>
        <v/>
      </c>
      <c r="O8" s="106">
        <f>IF($A8="","",COUNTIFS('3. İzin Kaydı'!$A$5:$A$200,$A8,'3. İzin Kaydı'!$F$5:$F$200,"Onaylandı",'3. İzin Kaydı'!$C$5:$C$200,"&lt;="&amp;('1. Kurulum'!$C$9+(14-1)*7+6),'3. İzin Kaydı'!$D$5:$D$200,"&gt;="&amp;('1. Kurulum'!$C$9+(14-1)*7)))</f>
        <v/>
      </c>
      <c r="P8" s="106">
        <f>IF($A8="","",COUNTIFS('3. İzin Kaydı'!$A$5:$A$200,$A8,'3. İzin Kaydı'!$F$5:$F$200,"Onaylandı",'3. İzin Kaydı'!$C$5:$C$200,"&lt;="&amp;('1. Kurulum'!$C$9+(15-1)*7+6),'3. İzin Kaydı'!$D$5:$D$200,"&gt;="&amp;('1. Kurulum'!$C$9+(15-1)*7)))</f>
        <v/>
      </c>
      <c r="Q8" s="106">
        <f>IF($A8="","",COUNTIFS('3. İzin Kaydı'!$A$5:$A$200,$A8,'3. İzin Kaydı'!$F$5:$F$200,"Onaylandı",'3. İzin Kaydı'!$C$5:$C$200,"&lt;="&amp;('1. Kurulum'!$C$9+(16-1)*7+6),'3. İzin Kaydı'!$D$5:$D$200,"&gt;="&amp;('1. Kurulum'!$C$9+(16-1)*7)))</f>
        <v/>
      </c>
      <c r="R8" s="106">
        <f>IF($A8="","",COUNTIFS('3. İzin Kaydı'!$A$5:$A$200,$A8,'3. İzin Kaydı'!$F$5:$F$200,"Onaylandı",'3. İzin Kaydı'!$C$5:$C$200,"&lt;="&amp;('1. Kurulum'!$C$9+(17-1)*7+6),'3. İzin Kaydı'!$D$5:$D$200,"&gt;="&amp;('1. Kurulum'!$C$9+(17-1)*7)))</f>
        <v/>
      </c>
      <c r="S8" s="106">
        <f>IF($A8="","",COUNTIFS('3. İzin Kaydı'!$A$5:$A$200,$A8,'3. İzin Kaydı'!$F$5:$F$200,"Onaylandı",'3. İzin Kaydı'!$C$5:$C$200,"&lt;="&amp;('1. Kurulum'!$C$9+(18-1)*7+6),'3. İzin Kaydı'!$D$5:$D$200,"&gt;="&amp;('1. Kurulum'!$C$9+(18-1)*7)))</f>
        <v/>
      </c>
      <c r="T8" s="106">
        <f>IF($A8="","",COUNTIFS('3. İzin Kaydı'!$A$5:$A$200,$A8,'3. İzin Kaydı'!$F$5:$F$200,"Onaylandı",'3. İzin Kaydı'!$C$5:$C$200,"&lt;="&amp;('1. Kurulum'!$C$9+(19-1)*7+6),'3. İzin Kaydı'!$D$5:$D$200,"&gt;="&amp;('1. Kurulum'!$C$9+(19-1)*7)))</f>
        <v/>
      </c>
      <c r="U8" s="106">
        <f>IF($A8="","",COUNTIFS('3. İzin Kaydı'!$A$5:$A$200,$A8,'3. İzin Kaydı'!$F$5:$F$200,"Onaylandı",'3. İzin Kaydı'!$C$5:$C$200,"&lt;="&amp;('1. Kurulum'!$C$9+(20-1)*7+6),'3. İzin Kaydı'!$D$5:$D$200,"&gt;="&amp;('1. Kurulum'!$C$9+(20-1)*7)))</f>
        <v/>
      </c>
      <c r="V8" s="106">
        <f>IF($A8="","",COUNTIFS('3. İzin Kaydı'!$A$5:$A$200,$A8,'3. İzin Kaydı'!$F$5:$F$200,"Onaylandı",'3. İzin Kaydı'!$C$5:$C$200,"&lt;="&amp;('1. Kurulum'!$C$9+(21-1)*7+6),'3. İzin Kaydı'!$D$5:$D$200,"&gt;="&amp;('1. Kurulum'!$C$9+(21-1)*7)))</f>
        <v/>
      </c>
      <c r="W8" s="106">
        <f>IF($A8="","",COUNTIFS('3. İzin Kaydı'!$A$5:$A$200,$A8,'3. İzin Kaydı'!$F$5:$F$200,"Onaylandı",'3. İzin Kaydı'!$C$5:$C$200,"&lt;="&amp;('1. Kurulum'!$C$9+(22-1)*7+6),'3. İzin Kaydı'!$D$5:$D$200,"&gt;="&amp;('1. Kurulum'!$C$9+(22-1)*7)))</f>
        <v/>
      </c>
      <c r="X8" s="106">
        <f>IF($A8="","",COUNTIFS('3. İzin Kaydı'!$A$5:$A$200,$A8,'3. İzin Kaydı'!$F$5:$F$200,"Onaylandı",'3. İzin Kaydı'!$C$5:$C$200,"&lt;="&amp;('1. Kurulum'!$C$9+(23-1)*7+6),'3. İzin Kaydı'!$D$5:$D$200,"&gt;="&amp;('1. Kurulum'!$C$9+(23-1)*7)))</f>
        <v/>
      </c>
      <c r="Y8" s="106">
        <f>IF($A8="","",COUNTIFS('3. İzin Kaydı'!$A$5:$A$200,$A8,'3. İzin Kaydı'!$F$5:$F$200,"Onaylandı",'3. İzin Kaydı'!$C$5:$C$200,"&lt;="&amp;('1. Kurulum'!$C$9+(24-1)*7+6),'3. İzin Kaydı'!$D$5:$D$200,"&gt;="&amp;('1. Kurulum'!$C$9+(24-1)*7)))</f>
        <v/>
      </c>
      <c r="Z8" s="106">
        <f>IF($A8="","",COUNTIFS('3. İzin Kaydı'!$A$5:$A$200,$A8,'3. İzin Kaydı'!$F$5:$F$200,"Onaylandı",'3. İzin Kaydı'!$C$5:$C$200,"&lt;="&amp;('1. Kurulum'!$C$9+(25-1)*7+6),'3. İzin Kaydı'!$D$5:$D$200,"&gt;="&amp;('1. Kurulum'!$C$9+(25-1)*7)))</f>
        <v/>
      </c>
      <c r="AA8" s="106">
        <f>IF($A8="","",COUNTIFS('3. İzin Kaydı'!$A$5:$A$200,$A8,'3. İzin Kaydı'!$F$5:$F$200,"Onaylandı",'3. İzin Kaydı'!$C$5:$C$200,"&lt;="&amp;('1. Kurulum'!$C$9+(26-1)*7+6),'3. İzin Kaydı'!$D$5:$D$200,"&gt;="&amp;('1. Kurulum'!$C$9+(26-1)*7)))</f>
        <v/>
      </c>
      <c r="AB8" s="106">
        <f>IF($A8="","",COUNTIFS('3. İzin Kaydı'!$A$5:$A$200,$A8,'3. İzin Kaydı'!$F$5:$F$200,"Onaylandı",'3. İzin Kaydı'!$C$5:$C$200,"&lt;="&amp;('1. Kurulum'!$C$9+(27-1)*7+6),'3. İzin Kaydı'!$D$5:$D$200,"&gt;="&amp;('1. Kurulum'!$C$9+(27-1)*7)))</f>
        <v/>
      </c>
      <c r="AC8" s="106">
        <f>IF($A8="","",COUNTIFS('3. İzin Kaydı'!$A$5:$A$200,$A8,'3. İzin Kaydı'!$F$5:$F$200,"Onaylandı",'3. İzin Kaydı'!$C$5:$C$200,"&lt;="&amp;('1. Kurulum'!$C$9+(28-1)*7+6),'3. İzin Kaydı'!$D$5:$D$200,"&gt;="&amp;('1. Kurulum'!$C$9+(28-1)*7)))</f>
        <v/>
      </c>
      <c r="AD8" s="106">
        <f>IF($A8="","",COUNTIFS('3. İzin Kaydı'!$A$5:$A$200,$A8,'3. İzin Kaydı'!$F$5:$F$200,"Onaylandı",'3. İzin Kaydı'!$C$5:$C$200,"&lt;="&amp;('1. Kurulum'!$C$9+(29-1)*7+6),'3. İzin Kaydı'!$D$5:$D$200,"&gt;="&amp;('1. Kurulum'!$C$9+(29-1)*7)))</f>
        <v/>
      </c>
      <c r="AE8" s="106">
        <f>IF($A8="","",COUNTIFS('3. İzin Kaydı'!$A$5:$A$200,$A8,'3. İzin Kaydı'!$F$5:$F$200,"Onaylandı",'3. İzin Kaydı'!$C$5:$C$200,"&lt;="&amp;('1. Kurulum'!$C$9+(30-1)*7+6),'3. İzin Kaydı'!$D$5:$D$200,"&gt;="&amp;('1. Kurulum'!$C$9+(30-1)*7)))</f>
        <v/>
      </c>
      <c r="AF8" s="106">
        <f>IF($A8="","",COUNTIFS('3. İzin Kaydı'!$A$5:$A$200,$A8,'3. İzin Kaydı'!$F$5:$F$200,"Onaylandı",'3. İzin Kaydı'!$C$5:$C$200,"&lt;="&amp;('1. Kurulum'!$C$9+(31-1)*7+6),'3. İzin Kaydı'!$D$5:$D$200,"&gt;="&amp;('1. Kurulum'!$C$9+(31-1)*7)))</f>
        <v/>
      </c>
      <c r="AG8" s="106">
        <f>IF($A8="","",COUNTIFS('3. İzin Kaydı'!$A$5:$A$200,$A8,'3. İzin Kaydı'!$F$5:$F$200,"Onaylandı",'3. İzin Kaydı'!$C$5:$C$200,"&lt;="&amp;('1. Kurulum'!$C$9+(32-1)*7+6),'3. İzin Kaydı'!$D$5:$D$200,"&gt;="&amp;('1. Kurulum'!$C$9+(32-1)*7)))</f>
        <v/>
      </c>
      <c r="AH8" s="106">
        <f>IF($A8="","",COUNTIFS('3. İzin Kaydı'!$A$5:$A$200,$A8,'3. İzin Kaydı'!$F$5:$F$200,"Onaylandı",'3. İzin Kaydı'!$C$5:$C$200,"&lt;="&amp;('1. Kurulum'!$C$9+(33-1)*7+6),'3. İzin Kaydı'!$D$5:$D$200,"&gt;="&amp;('1. Kurulum'!$C$9+(33-1)*7)))</f>
        <v/>
      </c>
      <c r="AI8" s="106">
        <f>IF($A8="","",COUNTIFS('3. İzin Kaydı'!$A$5:$A$200,$A8,'3. İzin Kaydı'!$F$5:$F$200,"Onaylandı",'3. İzin Kaydı'!$C$5:$C$200,"&lt;="&amp;('1. Kurulum'!$C$9+(34-1)*7+6),'3. İzin Kaydı'!$D$5:$D$200,"&gt;="&amp;('1. Kurulum'!$C$9+(34-1)*7)))</f>
        <v/>
      </c>
      <c r="AJ8" s="106">
        <f>IF($A8="","",COUNTIFS('3. İzin Kaydı'!$A$5:$A$200,$A8,'3. İzin Kaydı'!$F$5:$F$200,"Onaylandı",'3. İzin Kaydı'!$C$5:$C$200,"&lt;="&amp;('1. Kurulum'!$C$9+(35-1)*7+6),'3. İzin Kaydı'!$D$5:$D$200,"&gt;="&amp;('1. Kurulum'!$C$9+(35-1)*7)))</f>
        <v/>
      </c>
      <c r="AK8" s="106">
        <f>IF($A8="","",COUNTIFS('3. İzin Kaydı'!$A$5:$A$200,$A8,'3. İzin Kaydı'!$F$5:$F$200,"Onaylandı",'3. İzin Kaydı'!$C$5:$C$200,"&lt;="&amp;('1. Kurulum'!$C$9+(36-1)*7+6),'3. İzin Kaydı'!$D$5:$D$200,"&gt;="&amp;('1. Kurulum'!$C$9+(36-1)*7)))</f>
        <v/>
      </c>
      <c r="AL8" s="106">
        <f>IF($A8="","",COUNTIFS('3. İzin Kaydı'!$A$5:$A$200,$A8,'3. İzin Kaydı'!$F$5:$F$200,"Onaylandı",'3. İzin Kaydı'!$C$5:$C$200,"&lt;="&amp;('1. Kurulum'!$C$9+(37-1)*7+6),'3. İzin Kaydı'!$D$5:$D$200,"&gt;="&amp;('1. Kurulum'!$C$9+(37-1)*7)))</f>
        <v/>
      </c>
      <c r="AM8" s="106">
        <f>IF($A8="","",COUNTIFS('3. İzin Kaydı'!$A$5:$A$200,$A8,'3. İzin Kaydı'!$F$5:$F$200,"Onaylandı",'3. İzin Kaydı'!$C$5:$C$200,"&lt;="&amp;('1. Kurulum'!$C$9+(38-1)*7+6),'3. İzin Kaydı'!$D$5:$D$200,"&gt;="&amp;('1. Kurulum'!$C$9+(38-1)*7)))</f>
        <v/>
      </c>
      <c r="AN8" s="106">
        <f>IF($A8="","",COUNTIFS('3. İzin Kaydı'!$A$5:$A$200,$A8,'3. İzin Kaydı'!$F$5:$F$200,"Onaylandı",'3. İzin Kaydı'!$C$5:$C$200,"&lt;="&amp;('1. Kurulum'!$C$9+(39-1)*7+6),'3. İzin Kaydı'!$D$5:$D$200,"&gt;="&amp;('1. Kurulum'!$C$9+(39-1)*7)))</f>
        <v/>
      </c>
      <c r="AO8" s="106">
        <f>IF($A8="","",COUNTIFS('3. İzin Kaydı'!$A$5:$A$200,$A8,'3. İzin Kaydı'!$F$5:$F$200,"Onaylandı",'3. İzin Kaydı'!$C$5:$C$200,"&lt;="&amp;('1. Kurulum'!$C$9+(40-1)*7+6),'3. İzin Kaydı'!$D$5:$D$200,"&gt;="&amp;('1. Kurulum'!$C$9+(40-1)*7)))</f>
        <v/>
      </c>
      <c r="AP8" s="106">
        <f>IF($A8="","",COUNTIFS('3. İzin Kaydı'!$A$5:$A$200,$A8,'3. İzin Kaydı'!$F$5:$F$200,"Onaylandı",'3. İzin Kaydı'!$C$5:$C$200,"&lt;="&amp;('1. Kurulum'!$C$9+(41-1)*7+6),'3. İzin Kaydı'!$D$5:$D$200,"&gt;="&amp;('1. Kurulum'!$C$9+(41-1)*7)))</f>
        <v/>
      </c>
      <c r="AQ8" s="106">
        <f>IF($A8="","",COUNTIFS('3. İzin Kaydı'!$A$5:$A$200,$A8,'3. İzin Kaydı'!$F$5:$F$200,"Onaylandı",'3. İzin Kaydı'!$C$5:$C$200,"&lt;="&amp;('1. Kurulum'!$C$9+(42-1)*7+6),'3. İzin Kaydı'!$D$5:$D$200,"&gt;="&amp;('1. Kurulum'!$C$9+(42-1)*7)))</f>
        <v/>
      </c>
      <c r="AR8" s="106">
        <f>IF($A8="","",COUNTIFS('3. İzin Kaydı'!$A$5:$A$200,$A8,'3. İzin Kaydı'!$F$5:$F$200,"Onaylandı",'3. İzin Kaydı'!$C$5:$C$200,"&lt;="&amp;('1. Kurulum'!$C$9+(43-1)*7+6),'3. İzin Kaydı'!$D$5:$D$200,"&gt;="&amp;('1. Kurulum'!$C$9+(43-1)*7)))</f>
        <v/>
      </c>
      <c r="AS8" s="106">
        <f>IF($A8="","",COUNTIFS('3. İzin Kaydı'!$A$5:$A$200,$A8,'3. İzin Kaydı'!$F$5:$F$200,"Onaylandı",'3. İzin Kaydı'!$C$5:$C$200,"&lt;="&amp;('1. Kurulum'!$C$9+(44-1)*7+6),'3. İzin Kaydı'!$D$5:$D$200,"&gt;="&amp;('1. Kurulum'!$C$9+(44-1)*7)))</f>
        <v/>
      </c>
      <c r="AT8" s="106">
        <f>IF($A8="","",COUNTIFS('3. İzin Kaydı'!$A$5:$A$200,$A8,'3. İzin Kaydı'!$F$5:$F$200,"Onaylandı",'3. İzin Kaydı'!$C$5:$C$200,"&lt;="&amp;('1. Kurulum'!$C$9+(45-1)*7+6),'3. İzin Kaydı'!$D$5:$D$200,"&gt;="&amp;('1. Kurulum'!$C$9+(45-1)*7)))</f>
        <v/>
      </c>
      <c r="AU8" s="106">
        <f>IF($A8="","",COUNTIFS('3. İzin Kaydı'!$A$5:$A$200,$A8,'3. İzin Kaydı'!$F$5:$F$200,"Onaylandı",'3. İzin Kaydı'!$C$5:$C$200,"&lt;="&amp;('1. Kurulum'!$C$9+(46-1)*7+6),'3. İzin Kaydı'!$D$5:$D$200,"&gt;="&amp;('1. Kurulum'!$C$9+(46-1)*7)))</f>
        <v/>
      </c>
      <c r="AV8" s="106">
        <f>IF($A8="","",COUNTIFS('3. İzin Kaydı'!$A$5:$A$200,$A8,'3. İzin Kaydı'!$F$5:$F$200,"Onaylandı",'3. İzin Kaydı'!$C$5:$C$200,"&lt;="&amp;('1. Kurulum'!$C$9+(47-1)*7+6),'3. İzin Kaydı'!$D$5:$D$200,"&gt;="&amp;('1. Kurulum'!$C$9+(47-1)*7)))</f>
        <v/>
      </c>
      <c r="AW8" s="106">
        <f>IF($A8="","",COUNTIFS('3. İzin Kaydı'!$A$5:$A$200,$A8,'3. İzin Kaydı'!$F$5:$F$200,"Onaylandı",'3. İzin Kaydı'!$C$5:$C$200,"&lt;="&amp;('1. Kurulum'!$C$9+(48-1)*7+6),'3. İzin Kaydı'!$D$5:$D$200,"&gt;="&amp;('1. Kurulum'!$C$9+(48-1)*7)))</f>
        <v/>
      </c>
      <c r="AX8" s="106">
        <f>IF($A8="","",COUNTIFS('3. İzin Kaydı'!$A$5:$A$200,$A8,'3. İzin Kaydı'!$F$5:$F$200,"Onaylandı",'3. İzin Kaydı'!$C$5:$C$200,"&lt;="&amp;('1. Kurulum'!$C$9+(49-1)*7+6),'3. İzin Kaydı'!$D$5:$D$200,"&gt;="&amp;('1. Kurulum'!$C$9+(49-1)*7)))</f>
        <v/>
      </c>
      <c r="AY8" s="106">
        <f>IF($A8="","",COUNTIFS('3. İzin Kaydı'!$A$5:$A$200,$A8,'3. İzin Kaydı'!$F$5:$F$200,"Onaylandı",'3. İzin Kaydı'!$C$5:$C$200,"&lt;="&amp;('1. Kurulum'!$C$9+(50-1)*7+6),'3. İzin Kaydı'!$D$5:$D$200,"&gt;="&amp;('1. Kurulum'!$C$9+(50-1)*7)))</f>
        <v/>
      </c>
      <c r="AZ8" s="106">
        <f>IF($A8="","",COUNTIFS('3. İzin Kaydı'!$A$5:$A$200,$A8,'3. İzin Kaydı'!$F$5:$F$200,"Onaylandı",'3. İzin Kaydı'!$C$5:$C$200,"&lt;="&amp;('1. Kurulum'!$C$9+(51-1)*7+6),'3. İzin Kaydı'!$D$5:$D$200,"&gt;="&amp;('1. Kurulum'!$C$9+(51-1)*7)))</f>
        <v/>
      </c>
      <c r="BA8" s="106">
        <f>IF($A8="","",COUNTIFS('3. İzin Kaydı'!$A$5:$A$200,$A8,'3. İzin Kaydı'!$F$5:$F$200,"Onaylandı",'3. İzin Kaydı'!$C$5:$C$200,"&lt;="&amp;('1. Kurulum'!$C$9+(52-1)*7+6),'3. İzin Kaydı'!$D$5:$D$200,"&gt;="&amp;('1. Kurulum'!$C$9+(52-1)*7)))</f>
        <v/>
      </c>
    </row>
    <row r="9" ht="18" customHeight="1" s="55">
      <c r="A9" s="105">
        <f>IF('2. Çalışanlar'!A9="","",'2. Çalışanlar'!A9)</f>
        <v/>
      </c>
      <c r="B9" s="106">
        <f>IF($A9="","",COUNTIFS('3. İzin Kaydı'!$A$5:$A$200,$A9,'3. İzin Kaydı'!$F$5:$F$200,"Onaylandı",'3. İzin Kaydı'!$C$5:$C$200,"&lt;="&amp;('1. Kurulum'!$C$9+(1-1)*7+6),'3. İzin Kaydı'!$D$5:$D$200,"&gt;="&amp;('1. Kurulum'!$C$9+(1-1)*7)))</f>
        <v/>
      </c>
      <c r="C9" s="106">
        <f>IF($A9="","",COUNTIFS('3. İzin Kaydı'!$A$5:$A$200,$A9,'3. İzin Kaydı'!$F$5:$F$200,"Onaylandı",'3. İzin Kaydı'!$C$5:$C$200,"&lt;="&amp;('1. Kurulum'!$C$9+(2-1)*7+6),'3. İzin Kaydı'!$D$5:$D$200,"&gt;="&amp;('1. Kurulum'!$C$9+(2-1)*7)))</f>
        <v/>
      </c>
      <c r="D9" s="106">
        <f>IF($A9="","",COUNTIFS('3. İzin Kaydı'!$A$5:$A$200,$A9,'3. İzin Kaydı'!$F$5:$F$200,"Onaylandı",'3. İzin Kaydı'!$C$5:$C$200,"&lt;="&amp;('1. Kurulum'!$C$9+(3-1)*7+6),'3. İzin Kaydı'!$D$5:$D$200,"&gt;="&amp;('1. Kurulum'!$C$9+(3-1)*7)))</f>
        <v/>
      </c>
      <c r="E9" s="106">
        <f>IF($A9="","",COUNTIFS('3. İzin Kaydı'!$A$5:$A$200,$A9,'3. İzin Kaydı'!$F$5:$F$200,"Onaylandı",'3. İzin Kaydı'!$C$5:$C$200,"&lt;="&amp;('1. Kurulum'!$C$9+(4-1)*7+6),'3. İzin Kaydı'!$D$5:$D$200,"&gt;="&amp;('1. Kurulum'!$C$9+(4-1)*7)))</f>
        <v/>
      </c>
      <c r="F9" s="106">
        <f>IF($A9="","",COUNTIFS('3. İzin Kaydı'!$A$5:$A$200,$A9,'3. İzin Kaydı'!$F$5:$F$200,"Onaylandı",'3. İzin Kaydı'!$C$5:$C$200,"&lt;="&amp;('1. Kurulum'!$C$9+(5-1)*7+6),'3. İzin Kaydı'!$D$5:$D$200,"&gt;="&amp;('1. Kurulum'!$C$9+(5-1)*7)))</f>
        <v/>
      </c>
      <c r="G9" s="106">
        <f>IF($A9="","",COUNTIFS('3. İzin Kaydı'!$A$5:$A$200,$A9,'3. İzin Kaydı'!$F$5:$F$200,"Onaylandı",'3. İzin Kaydı'!$C$5:$C$200,"&lt;="&amp;('1. Kurulum'!$C$9+(6-1)*7+6),'3. İzin Kaydı'!$D$5:$D$200,"&gt;="&amp;('1. Kurulum'!$C$9+(6-1)*7)))</f>
        <v/>
      </c>
      <c r="H9" s="106">
        <f>IF($A9="","",COUNTIFS('3. İzin Kaydı'!$A$5:$A$200,$A9,'3. İzin Kaydı'!$F$5:$F$200,"Onaylandı",'3. İzin Kaydı'!$C$5:$C$200,"&lt;="&amp;('1. Kurulum'!$C$9+(7-1)*7+6),'3. İzin Kaydı'!$D$5:$D$200,"&gt;="&amp;('1. Kurulum'!$C$9+(7-1)*7)))</f>
        <v/>
      </c>
      <c r="I9" s="106">
        <f>IF($A9="","",COUNTIFS('3. İzin Kaydı'!$A$5:$A$200,$A9,'3. İzin Kaydı'!$F$5:$F$200,"Onaylandı",'3. İzin Kaydı'!$C$5:$C$200,"&lt;="&amp;('1. Kurulum'!$C$9+(8-1)*7+6),'3. İzin Kaydı'!$D$5:$D$200,"&gt;="&amp;('1. Kurulum'!$C$9+(8-1)*7)))</f>
        <v/>
      </c>
      <c r="J9" s="106">
        <f>IF($A9="","",COUNTIFS('3. İzin Kaydı'!$A$5:$A$200,$A9,'3. İzin Kaydı'!$F$5:$F$200,"Onaylandı",'3. İzin Kaydı'!$C$5:$C$200,"&lt;="&amp;('1. Kurulum'!$C$9+(9-1)*7+6),'3. İzin Kaydı'!$D$5:$D$200,"&gt;="&amp;('1. Kurulum'!$C$9+(9-1)*7)))</f>
        <v/>
      </c>
      <c r="K9" s="106">
        <f>IF($A9="","",COUNTIFS('3. İzin Kaydı'!$A$5:$A$200,$A9,'3. İzin Kaydı'!$F$5:$F$200,"Onaylandı",'3. İzin Kaydı'!$C$5:$C$200,"&lt;="&amp;('1. Kurulum'!$C$9+(10-1)*7+6),'3. İzin Kaydı'!$D$5:$D$200,"&gt;="&amp;('1. Kurulum'!$C$9+(10-1)*7)))</f>
        <v/>
      </c>
      <c r="L9" s="106">
        <f>IF($A9="","",COUNTIFS('3. İzin Kaydı'!$A$5:$A$200,$A9,'3. İzin Kaydı'!$F$5:$F$200,"Onaylandı",'3. İzin Kaydı'!$C$5:$C$200,"&lt;="&amp;('1. Kurulum'!$C$9+(11-1)*7+6),'3. İzin Kaydı'!$D$5:$D$200,"&gt;="&amp;('1. Kurulum'!$C$9+(11-1)*7)))</f>
        <v/>
      </c>
      <c r="M9" s="106">
        <f>IF($A9="","",COUNTIFS('3. İzin Kaydı'!$A$5:$A$200,$A9,'3. İzin Kaydı'!$F$5:$F$200,"Onaylandı",'3. İzin Kaydı'!$C$5:$C$200,"&lt;="&amp;('1. Kurulum'!$C$9+(12-1)*7+6),'3. İzin Kaydı'!$D$5:$D$200,"&gt;="&amp;('1. Kurulum'!$C$9+(12-1)*7)))</f>
        <v/>
      </c>
      <c r="N9" s="106">
        <f>IF($A9="","",COUNTIFS('3. İzin Kaydı'!$A$5:$A$200,$A9,'3. İzin Kaydı'!$F$5:$F$200,"Onaylandı",'3. İzin Kaydı'!$C$5:$C$200,"&lt;="&amp;('1. Kurulum'!$C$9+(13-1)*7+6),'3. İzin Kaydı'!$D$5:$D$200,"&gt;="&amp;('1. Kurulum'!$C$9+(13-1)*7)))</f>
        <v/>
      </c>
      <c r="O9" s="106">
        <f>IF($A9="","",COUNTIFS('3. İzin Kaydı'!$A$5:$A$200,$A9,'3. İzin Kaydı'!$F$5:$F$200,"Onaylandı",'3. İzin Kaydı'!$C$5:$C$200,"&lt;="&amp;('1. Kurulum'!$C$9+(14-1)*7+6),'3. İzin Kaydı'!$D$5:$D$200,"&gt;="&amp;('1. Kurulum'!$C$9+(14-1)*7)))</f>
        <v/>
      </c>
      <c r="P9" s="106">
        <f>IF($A9="","",COUNTIFS('3. İzin Kaydı'!$A$5:$A$200,$A9,'3. İzin Kaydı'!$F$5:$F$200,"Onaylandı",'3. İzin Kaydı'!$C$5:$C$200,"&lt;="&amp;('1. Kurulum'!$C$9+(15-1)*7+6),'3. İzin Kaydı'!$D$5:$D$200,"&gt;="&amp;('1. Kurulum'!$C$9+(15-1)*7)))</f>
        <v/>
      </c>
      <c r="Q9" s="106">
        <f>IF($A9="","",COUNTIFS('3. İzin Kaydı'!$A$5:$A$200,$A9,'3. İzin Kaydı'!$F$5:$F$200,"Onaylandı",'3. İzin Kaydı'!$C$5:$C$200,"&lt;="&amp;('1. Kurulum'!$C$9+(16-1)*7+6),'3. İzin Kaydı'!$D$5:$D$200,"&gt;="&amp;('1. Kurulum'!$C$9+(16-1)*7)))</f>
        <v/>
      </c>
      <c r="R9" s="106">
        <f>IF($A9="","",COUNTIFS('3. İzin Kaydı'!$A$5:$A$200,$A9,'3. İzin Kaydı'!$F$5:$F$200,"Onaylandı",'3. İzin Kaydı'!$C$5:$C$200,"&lt;="&amp;('1. Kurulum'!$C$9+(17-1)*7+6),'3. İzin Kaydı'!$D$5:$D$200,"&gt;="&amp;('1. Kurulum'!$C$9+(17-1)*7)))</f>
        <v/>
      </c>
      <c r="S9" s="106">
        <f>IF($A9="","",COUNTIFS('3. İzin Kaydı'!$A$5:$A$200,$A9,'3. İzin Kaydı'!$F$5:$F$200,"Onaylandı",'3. İzin Kaydı'!$C$5:$C$200,"&lt;="&amp;('1. Kurulum'!$C$9+(18-1)*7+6),'3. İzin Kaydı'!$D$5:$D$200,"&gt;="&amp;('1. Kurulum'!$C$9+(18-1)*7)))</f>
        <v/>
      </c>
      <c r="T9" s="106">
        <f>IF($A9="","",COUNTIFS('3. İzin Kaydı'!$A$5:$A$200,$A9,'3. İzin Kaydı'!$F$5:$F$200,"Onaylandı",'3. İzin Kaydı'!$C$5:$C$200,"&lt;="&amp;('1. Kurulum'!$C$9+(19-1)*7+6),'3. İzin Kaydı'!$D$5:$D$200,"&gt;="&amp;('1. Kurulum'!$C$9+(19-1)*7)))</f>
        <v/>
      </c>
      <c r="U9" s="106">
        <f>IF($A9="","",COUNTIFS('3. İzin Kaydı'!$A$5:$A$200,$A9,'3. İzin Kaydı'!$F$5:$F$200,"Onaylandı",'3. İzin Kaydı'!$C$5:$C$200,"&lt;="&amp;('1. Kurulum'!$C$9+(20-1)*7+6),'3. İzin Kaydı'!$D$5:$D$200,"&gt;="&amp;('1. Kurulum'!$C$9+(20-1)*7)))</f>
        <v/>
      </c>
      <c r="V9" s="106">
        <f>IF($A9="","",COUNTIFS('3. İzin Kaydı'!$A$5:$A$200,$A9,'3. İzin Kaydı'!$F$5:$F$200,"Onaylandı",'3. İzin Kaydı'!$C$5:$C$200,"&lt;="&amp;('1. Kurulum'!$C$9+(21-1)*7+6),'3. İzin Kaydı'!$D$5:$D$200,"&gt;="&amp;('1. Kurulum'!$C$9+(21-1)*7)))</f>
        <v/>
      </c>
      <c r="W9" s="106">
        <f>IF($A9="","",COUNTIFS('3. İzin Kaydı'!$A$5:$A$200,$A9,'3. İzin Kaydı'!$F$5:$F$200,"Onaylandı",'3. İzin Kaydı'!$C$5:$C$200,"&lt;="&amp;('1. Kurulum'!$C$9+(22-1)*7+6),'3. İzin Kaydı'!$D$5:$D$200,"&gt;="&amp;('1. Kurulum'!$C$9+(22-1)*7)))</f>
        <v/>
      </c>
      <c r="X9" s="106">
        <f>IF($A9="","",COUNTIFS('3. İzin Kaydı'!$A$5:$A$200,$A9,'3. İzin Kaydı'!$F$5:$F$200,"Onaylandı",'3. İzin Kaydı'!$C$5:$C$200,"&lt;="&amp;('1. Kurulum'!$C$9+(23-1)*7+6),'3. İzin Kaydı'!$D$5:$D$200,"&gt;="&amp;('1. Kurulum'!$C$9+(23-1)*7)))</f>
        <v/>
      </c>
      <c r="Y9" s="106">
        <f>IF($A9="","",COUNTIFS('3. İzin Kaydı'!$A$5:$A$200,$A9,'3. İzin Kaydı'!$F$5:$F$200,"Onaylandı",'3. İzin Kaydı'!$C$5:$C$200,"&lt;="&amp;('1. Kurulum'!$C$9+(24-1)*7+6),'3. İzin Kaydı'!$D$5:$D$200,"&gt;="&amp;('1. Kurulum'!$C$9+(24-1)*7)))</f>
        <v/>
      </c>
      <c r="Z9" s="106">
        <f>IF($A9="","",COUNTIFS('3. İzin Kaydı'!$A$5:$A$200,$A9,'3. İzin Kaydı'!$F$5:$F$200,"Onaylandı",'3. İzin Kaydı'!$C$5:$C$200,"&lt;="&amp;('1. Kurulum'!$C$9+(25-1)*7+6),'3. İzin Kaydı'!$D$5:$D$200,"&gt;="&amp;('1. Kurulum'!$C$9+(25-1)*7)))</f>
        <v/>
      </c>
      <c r="AA9" s="106">
        <f>IF($A9="","",COUNTIFS('3. İzin Kaydı'!$A$5:$A$200,$A9,'3. İzin Kaydı'!$F$5:$F$200,"Onaylandı",'3. İzin Kaydı'!$C$5:$C$200,"&lt;="&amp;('1. Kurulum'!$C$9+(26-1)*7+6),'3. İzin Kaydı'!$D$5:$D$200,"&gt;="&amp;('1. Kurulum'!$C$9+(26-1)*7)))</f>
        <v/>
      </c>
      <c r="AB9" s="106">
        <f>IF($A9="","",COUNTIFS('3. İzin Kaydı'!$A$5:$A$200,$A9,'3. İzin Kaydı'!$F$5:$F$200,"Onaylandı",'3. İzin Kaydı'!$C$5:$C$200,"&lt;="&amp;('1. Kurulum'!$C$9+(27-1)*7+6),'3. İzin Kaydı'!$D$5:$D$200,"&gt;="&amp;('1. Kurulum'!$C$9+(27-1)*7)))</f>
        <v/>
      </c>
      <c r="AC9" s="106">
        <f>IF($A9="","",COUNTIFS('3. İzin Kaydı'!$A$5:$A$200,$A9,'3. İzin Kaydı'!$F$5:$F$200,"Onaylandı",'3. İzin Kaydı'!$C$5:$C$200,"&lt;="&amp;('1. Kurulum'!$C$9+(28-1)*7+6),'3. İzin Kaydı'!$D$5:$D$200,"&gt;="&amp;('1. Kurulum'!$C$9+(28-1)*7)))</f>
        <v/>
      </c>
      <c r="AD9" s="106">
        <f>IF($A9="","",COUNTIFS('3. İzin Kaydı'!$A$5:$A$200,$A9,'3. İzin Kaydı'!$F$5:$F$200,"Onaylandı",'3. İzin Kaydı'!$C$5:$C$200,"&lt;="&amp;('1. Kurulum'!$C$9+(29-1)*7+6),'3. İzin Kaydı'!$D$5:$D$200,"&gt;="&amp;('1. Kurulum'!$C$9+(29-1)*7)))</f>
        <v/>
      </c>
      <c r="AE9" s="106">
        <f>IF($A9="","",COUNTIFS('3. İzin Kaydı'!$A$5:$A$200,$A9,'3. İzin Kaydı'!$F$5:$F$200,"Onaylandı",'3. İzin Kaydı'!$C$5:$C$200,"&lt;="&amp;('1. Kurulum'!$C$9+(30-1)*7+6),'3. İzin Kaydı'!$D$5:$D$200,"&gt;="&amp;('1. Kurulum'!$C$9+(30-1)*7)))</f>
        <v/>
      </c>
      <c r="AF9" s="106">
        <f>IF($A9="","",COUNTIFS('3. İzin Kaydı'!$A$5:$A$200,$A9,'3. İzin Kaydı'!$F$5:$F$200,"Onaylandı",'3. İzin Kaydı'!$C$5:$C$200,"&lt;="&amp;('1. Kurulum'!$C$9+(31-1)*7+6),'3. İzin Kaydı'!$D$5:$D$200,"&gt;="&amp;('1. Kurulum'!$C$9+(31-1)*7)))</f>
        <v/>
      </c>
      <c r="AG9" s="106">
        <f>IF($A9="","",COUNTIFS('3. İzin Kaydı'!$A$5:$A$200,$A9,'3. İzin Kaydı'!$F$5:$F$200,"Onaylandı",'3. İzin Kaydı'!$C$5:$C$200,"&lt;="&amp;('1. Kurulum'!$C$9+(32-1)*7+6),'3. İzin Kaydı'!$D$5:$D$200,"&gt;="&amp;('1. Kurulum'!$C$9+(32-1)*7)))</f>
        <v/>
      </c>
      <c r="AH9" s="106">
        <f>IF($A9="","",COUNTIFS('3. İzin Kaydı'!$A$5:$A$200,$A9,'3. İzin Kaydı'!$F$5:$F$200,"Onaylandı",'3. İzin Kaydı'!$C$5:$C$200,"&lt;="&amp;('1. Kurulum'!$C$9+(33-1)*7+6),'3. İzin Kaydı'!$D$5:$D$200,"&gt;="&amp;('1. Kurulum'!$C$9+(33-1)*7)))</f>
        <v/>
      </c>
      <c r="AI9" s="106">
        <f>IF($A9="","",COUNTIFS('3. İzin Kaydı'!$A$5:$A$200,$A9,'3. İzin Kaydı'!$F$5:$F$200,"Onaylandı",'3. İzin Kaydı'!$C$5:$C$200,"&lt;="&amp;('1. Kurulum'!$C$9+(34-1)*7+6),'3. İzin Kaydı'!$D$5:$D$200,"&gt;="&amp;('1. Kurulum'!$C$9+(34-1)*7)))</f>
        <v/>
      </c>
      <c r="AJ9" s="106">
        <f>IF($A9="","",COUNTIFS('3. İzin Kaydı'!$A$5:$A$200,$A9,'3. İzin Kaydı'!$F$5:$F$200,"Onaylandı",'3. İzin Kaydı'!$C$5:$C$200,"&lt;="&amp;('1. Kurulum'!$C$9+(35-1)*7+6),'3. İzin Kaydı'!$D$5:$D$200,"&gt;="&amp;('1. Kurulum'!$C$9+(35-1)*7)))</f>
        <v/>
      </c>
      <c r="AK9" s="106">
        <f>IF($A9="","",COUNTIFS('3. İzin Kaydı'!$A$5:$A$200,$A9,'3. İzin Kaydı'!$F$5:$F$200,"Onaylandı",'3. İzin Kaydı'!$C$5:$C$200,"&lt;="&amp;('1. Kurulum'!$C$9+(36-1)*7+6),'3. İzin Kaydı'!$D$5:$D$200,"&gt;="&amp;('1. Kurulum'!$C$9+(36-1)*7)))</f>
        <v/>
      </c>
      <c r="AL9" s="106">
        <f>IF($A9="","",COUNTIFS('3. İzin Kaydı'!$A$5:$A$200,$A9,'3. İzin Kaydı'!$F$5:$F$200,"Onaylandı",'3. İzin Kaydı'!$C$5:$C$200,"&lt;="&amp;('1. Kurulum'!$C$9+(37-1)*7+6),'3. İzin Kaydı'!$D$5:$D$200,"&gt;="&amp;('1. Kurulum'!$C$9+(37-1)*7)))</f>
        <v/>
      </c>
      <c r="AM9" s="106">
        <f>IF($A9="","",COUNTIFS('3. İzin Kaydı'!$A$5:$A$200,$A9,'3. İzin Kaydı'!$F$5:$F$200,"Onaylandı",'3. İzin Kaydı'!$C$5:$C$200,"&lt;="&amp;('1. Kurulum'!$C$9+(38-1)*7+6),'3. İzin Kaydı'!$D$5:$D$200,"&gt;="&amp;('1. Kurulum'!$C$9+(38-1)*7)))</f>
        <v/>
      </c>
      <c r="AN9" s="106">
        <f>IF($A9="","",COUNTIFS('3. İzin Kaydı'!$A$5:$A$200,$A9,'3. İzin Kaydı'!$F$5:$F$200,"Onaylandı",'3. İzin Kaydı'!$C$5:$C$200,"&lt;="&amp;('1. Kurulum'!$C$9+(39-1)*7+6),'3. İzin Kaydı'!$D$5:$D$200,"&gt;="&amp;('1. Kurulum'!$C$9+(39-1)*7)))</f>
        <v/>
      </c>
      <c r="AO9" s="106">
        <f>IF($A9="","",COUNTIFS('3. İzin Kaydı'!$A$5:$A$200,$A9,'3. İzin Kaydı'!$F$5:$F$200,"Onaylandı",'3. İzin Kaydı'!$C$5:$C$200,"&lt;="&amp;('1. Kurulum'!$C$9+(40-1)*7+6),'3. İzin Kaydı'!$D$5:$D$200,"&gt;="&amp;('1. Kurulum'!$C$9+(40-1)*7)))</f>
        <v/>
      </c>
      <c r="AP9" s="106">
        <f>IF($A9="","",COUNTIFS('3. İzin Kaydı'!$A$5:$A$200,$A9,'3. İzin Kaydı'!$F$5:$F$200,"Onaylandı",'3. İzin Kaydı'!$C$5:$C$200,"&lt;="&amp;('1. Kurulum'!$C$9+(41-1)*7+6),'3. İzin Kaydı'!$D$5:$D$200,"&gt;="&amp;('1. Kurulum'!$C$9+(41-1)*7)))</f>
        <v/>
      </c>
      <c r="AQ9" s="106">
        <f>IF($A9="","",COUNTIFS('3. İzin Kaydı'!$A$5:$A$200,$A9,'3. İzin Kaydı'!$F$5:$F$200,"Onaylandı",'3. İzin Kaydı'!$C$5:$C$200,"&lt;="&amp;('1. Kurulum'!$C$9+(42-1)*7+6),'3. İzin Kaydı'!$D$5:$D$200,"&gt;="&amp;('1. Kurulum'!$C$9+(42-1)*7)))</f>
        <v/>
      </c>
      <c r="AR9" s="106">
        <f>IF($A9="","",COUNTIFS('3. İzin Kaydı'!$A$5:$A$200,$A9,'3. İzin Kaydı'!$F$5:$F$200,"Onaylandı",'3. İzin Kaydı'!$C$5:$C$200,"&lt;="&amp;('1. Kurulum'!$C$9+(43-1)*7+6),'3. İzin Kaydı'!$D$5:$D$200,"&gt;="&amp;('1. Kurulum'!$C$9+(43-1)*7)))</f>
        <v/>
      </c>
      <c r="AS9" s="106">
        <f>IF($A9="","",COUNTIFS('3. İzin Kaydı'!$A$5:$A$200,$A9,'3. İzin Kaydı'!$F$5:$F$200,"Onaylandı",'3. İzin Kaydı'!$C$5:$C$200,"&lt;="&amp;('1. Kurulum'!$C$9+(44-1)*7+6),'3. İzin Kaydı'!$D$5:$D$200,"&gt;="&amp;('1. Kurulum'!$C$9+(44-1)*7)))</f>
        <v/>
      </c>
      <c r="AT9" s="106">
        <f>IF($A9="","",COUNTIFS('3. İzin Kaydı'!$A$5:$A$200,$A9,'3. İzin Kaydı'!$F$5:$F$200,"Onaylandı",'3. İzin Kaydı'!$C$5:$C$200,"&lt;="&amp;('1. Kurulum'!$C$9+(45-1)*7+6),'3. İzin Kaydı'!$D$5:$D$200,"&gt;="&amp;('1. Kurulum'!$C$9+(45-1)*7)))</f>
        <v/>
      </c>
      <c r="AU9" s="106">
        <f>IF($A9="","",COUNTIFS('3. İzin Kaydı'!$A$5:$A$200,$A9,'3. İzin Kaydı'!$F$5:$F$200,"Onaylandı",'3. İzin Kaydı'!$C$5:$C$200,"&lt;="&amp;('1. Kurulum'!$C$9+(46-1)*7+6),'3. İzin Kaydı'!$D$5:$D$200,"&gt;="&amp;('1. Kurulum'!$C$9+(46-1)*7)))</f>
        <v/>
      </c>
      <c r="AV9" s="106">
        <f>IF($A9="","",COUNTIFS('3. İzin Kaydı'!$A$5:$A$200,$A9,'3. İzin Kaydı'!$F$5:$F$200,"Onaylandı",'3. İzin Kaydı'!$C$5:$C$200,"&lt;="&amp;('1. Kurulum'!$C$9+(47-1)*7+6),'3. İzin Kaydı'!$D$5:$D$200,"&gt;="&amp;('1. Kurulum'!$C$9+(47-1)*7)))</f>
        <v/>
      </c>
      <c r="AW9" s="106">
        <f>IF($A9="","",COUNTIFS('3. İzin Kaydı'!$A$5:$A$200,$A9,'3. İzin Kaydı'!$F$5:$F$200,"Onaylandı",'3. İzin Kaydı'!$C$5:$C$200,"&lt;="&amp;('1. Kurulum'!$C$9+(48-1)*7+6),'3. İzin Kaydı'!$D$5:$D$200,"&gt;="&amp;('1. Kurulum'!$C$9+(48-1)*7)))</f>
        <v/>
      </c>
      <c r="AX9" s="106">
        <f>IF($A9="","",COUNTIFS('3. İzin Kaydı'!$A$5:$A$200,$A9,'3. İzin Kaydı'!$F$5:$F$200,"Onaylandı",'3. İzin Kaydı'!$C$5:$C$200,"&lt;="&amp;('1. Kurulum'!$C$9+(49-1)*7+6),'3. İzin Kaydı'!$D$5:$D$200,"&gt;="&amp;('1. Kurulum'!$C$9+(49-1)*7)))</f>
        <v/>
      </c>
      <c r="AY9" s="106">
        <f>IF($A9="","",COUNTIFS('3. İzin Kaydı'!$A$5:$A$200,$A9,'3. İzin Kaydı'!$F$5:$F$200,"Onaylandı",'3. İzin Kaydı'!$C$5:$C$200,"&lt;="&amp;('1. Kurulum'!$C$9+(50-1)*7+6),'3. İzin Kaydı'!$D$5:$D$200,"&gt;="&amp;('1. Kurulum'!$C$9+(50-1)*7)))</f>
        <v/>
      </c>
      <c r="AZ9" s="106">
        <f>IF($A9="","",COUNTIFS('3. İzin Kaydı'!$A$5:$A$200,$A9,'3. İzin Kaydı'!$F$5:$F$200,"Onaylandı",'3. İzin Kaydı'!$C$5:$C$200,"&lt;="&amp;('1. Kurulum'!$C$9+(51-1)*7+6),'3. İzin Kaydı'!$D$5:$D$200,"&gt;="&amp;('1. Kurulum'!$C$9+(51-1)*7)))</f>
        <v/>
      </c>
      <c r="BA9" s="106">
        <f>IF($A9="","",COUNTIFS('3. İzin Kaydı'!$A$5:$A$200,$A9,'3. İzin Kaydı'!$F$5:$F$200,"Onaylandı",'3. İzin Kaydı'!$C$5:$C$200,"&lt;="&amp;('1. Kurulum'!$C$9+(52-1)*7+6),'3. İzin Kaydı'!$D$5:$D$200,"&gt;="&amp;('1. Kurulum'!$C$9+(52-1)*7)))</f>
        <v/>
      </c>
    </row>
    <row r="10" ht="18" customHeight="1" s="55">
      <c r="A10" s="105">
        <f>IF('2. Çalışanlar'!A10="","",'2. Çalışanlar'!A10)</f>
        <v/>
      </c>
      <c r="B10" s="106">
        <f>IF($A10="","",COUNTIFS('3. İzin Kaydı'!$A$5:$A$200,$A10,'3. İzin Kaydı'!$F$5:$F$200,"Onaylandı",'3. İzin Kaydı'!$C$5:$C$200,"&lt;="&amp;('1. Kurulum'!$C$9+(1-1)*7+6),'3. İzin Kaydı'!$D$5:$D$200,"&gt;="&amp;('1. Kurulum'!$C$9+(1-1)*7)))</f>
        <v/>
      </c>
      <c r="C10" s="106">
        <f>IF($A10="","",COUNTIFS('3. İzin Kaydı'!$A$5:$A$200,$A10,'3. İzin Kaydı'!$F$5:$F$200,"Onaylandı",'3. İzin Kaydı'!$C$5:$C$200,"&lt;="&amp;('1. Kurulum'!$C$9+(2-1)*7+6),'3. İzin Kaydı'!$D$5:$D$200,"&gt;="&amp;('1. Kurulum'!$C$9+(2-1)*7)))</f>
        <v/>
      </c>
      <c r="D10" s="106">
        <f>IF($A10="","",COUNTIFS('3. İzin Kaydı'!$A$5:$A$200,$A10,'3. İzin Kaydı'!$F$5:$F$200,"Onaylandı",'3. İzin Kaydı'!$C$5:$C$200,"&lt;="&amp;('1. Kurulum'!$C$9+(3-1)*7+6),'3. İzin Kaydı'!$D$5:$D$200,"&gt;="&amp;('1. Kurulum'!$C$9+(3-1)*7)))</f>
        <v/>
      </c>
      <c r="E10" s="106">
        <f>IF($A10="","",COUNTIFS('3. İzin Kaydı'!$A$5:$A$200,$A10,'3. İzin Kaydı'!$F$5:$F$200,"Onaylandı",'3. İzin Kaydı'!$C$5:$C$200,"&lt;="&amp;('1. Kurulum'!$C$9+(4-1)*7+6),'3. İzin Kaydı'!$D$5:$D$200,"&gt;="&amp;('1. Kurulum'!$C$9+(4-1)*7)))</f>
        <v/>
      </c>
      <c r="F10" s="106">
        <f>IF($A10="","",COUNTIFS('3. İzin Kaydı'!$A$5:$A$200,$A10,'3. İzin Kaydı'!$F$5:$F$200,"Onaylandı",'3. İzin Kaydı'!$C$5:$C$200,"&lt;="&amp;('1. Kurulum'!$C$9+(5-1)*7+6),'3. İzin Kaydı'!$D$5:$D$200,"&gt;="&amp;('1. Kurulum'!$C$9+(5-1)*7)))</f>
        <v/>
      </c>
      <c r="G10" s="106">
        <f>IF($A10="","",COUNTIFS('3. İzin Kaydı'!$A$5:$A$200,$A10,'3. İzin Kaydı'!$F$5:$F$200,"Onaylandı",'3. İzin Kaydı'!$C$5:$C$200,"&lt;="&amp;('1. Kurulum'!$C$9+(6-1)*7+6),'3. İzin Kaydı'!$D$5:$D$200,"&gt;="&amp;('1. Kurulum'!$C$9+(6-1)*7)))</f>
        <v/>
      </c>
      <c r="H10" s="106">
        <f>IF($A10="","",COUNTIFS('3. İzin Kaydı'!$A$5:$A$200,$A10,'3. İzin Kaydı'!$F$5:$F$200,"Onaylandı",'3. İzin Kaydı'!$C$5:$C$200,"&lt;="&amp;('1. Kurulum'!$C$9+(7-1)*7+6),'3. İzin Kaydı'!$D$5:$D$200,"&gt;="&amp;('1. Kurulum'!$C$9+(7-1)*7)))</f>
        <v/>
      </c>
      <c r="I10" s="106">
        <f>IF($A10="","",COUNTIFS('3. İzin Kaydı'!$A$5:$A$200,$A10,'3. İzin Kaydı'!$F$5:$F$200,"Onaylandı",'3. İzin Kaydı'!$C$5:$C$200,"&lt;="&amp;('1. Kurulum'!$C$9+(8-1)*7+6),'3. İzin Kaydı'!$D$5:$D$200,"&gt;="&amp;('1. Kurulum'!$C$9+(8-1)*7)))</f>
        <v/>
      </c>
      <c r="J10" s="106">
        <f>IF($A10="","",COUNTIFS('3. İzin Kaydı'!$A$5:$A$200,$A10,'3. İzin Kaydı'!$F$5:$F$200,"Onaylandı",'3. İzin Kaydı'!$C$5:$C$200,"&lt;="&amp;('1. Kurulum'!$C$9+(9-1)*7+6),'3. İzin Kaydı'!$D$5:$D$200,"&gt;="&amp;('1. Kurulum'!$C$9+(9-1)*7)))</f>
        <v/>
      </c>
      <c r="K10" s="106">
        <f>IF($A10="","",COUNTIFS('3. İzin Kaydı'!$A$5:$A$200,$A10,'3. İzin Kaydı'!$F$5:$F$200,"Onaylandı",'3. İzin Kaydı'!$C$5:$C$200,"&lt;="&amp;('1. Kurulum'!$C$9+(10-1)*7+6),'3. İzin Kaydı'!$D$5:$D$200,"&gt;="&amp;('1. Kurulum'!$C$9+(10-1)*7)))</f>
        <v/>
      </c>
      <c r="L10" s="106">
        <f>IF($A10="","",COUNTIFS('3. İzin Kaydı'!$A$5:$A$200,$A10,'3. İzin Kaydı'!$F$5:$F$200,"Onaylandı",'3. İzin Kaydı'!$C$5:$C$200,"&lt;="&amp;('1. Kurulum'!$C$9+(11-1)*7+6),'3. İzin Kaydı'!$D$5:$D$200,"&gt;="&amp;('1. Kurulum'!$C$9+(11-1)*7)))</f>
        <v/>
      </c>
      <c r="M10" s="106">
        <f>IF($A10="","",COUNTIFS('3. İzin Kaydı'!$A$5:$A$200,$A10,'3. İzin Kaydı'!$F$5:$F$200,"Onaylandı",'3. İzin Kaydı'!$C$5:$C$200,"&lt;="&amp;('1. Kurulum'!$C$9+(12-1)*7+6),'3. İzin Kaydı'!$D$5:$D$200,"&gt;="&amp;('1. Kurulum'!$C$9+(12-1)*7)))</f>
        <v/>
      </c>
      <c r="N10" s="106">
        <f>IF($A10="","",COUNTIFS('3. İzin Kaydı'!$A$5:$A$200,$A10,'3. İzin Kaydı'!$F$5:$F$200,"Onaylandı",'3. İzin Kaydı'!$C$5:$C$200,"&lt;="&amp;('1. Kurulum'!$C$9+(13-1)*7+6),'3. İzin Kaydı'!$D$5:$D$200,"&gt;="&amp;('1. Kurulum'!$C$9+(13-1)*7)))</f>
        <v/>
      </c>
      <c r="O10" s="106">
        <f>IF($A10="","",COUNTIFS('3. İzin Kaydı'!$A$5:$A$200,$A10,'3. İzin Kaydı'!$F$5:$F$200,"Onaylandı",'3. İzin Kaydı'!$C$5:$C$200,"&lt;="&amp;('1. Kurulum'!$C$9+(14-1)*7+6),'3. İzin Kaydı'!$D$5:$D$200,"&gt;="&amp;('1. Kurulum'!$C$9+(14-1)*7)))</f>
        <v/>
      </c>
      <c r="P10" s="106">
        <f>IF($A10="","",COUNTIFS('3. İzin Kaydı'!$A$5:$A$200,$A10,'3. İzin Kaydı'!$F$5:$F$200,"Onaylandı",'3. İzin Kaydı'!$C$5:$C$200,"&lt;="&amp;('1. Kurulum'!$C$9+(15-1)*7+6),'3. İzin Kaydı'!$D$5:$D$200,"&gt;="&amp;('1. Kurulum'!$C$9+(15-1)*7)))</f>
        <v/>
      </c>
      <c r="Q10" s="106">
        <f>IF($A10="","",COUNTIFS('3. İzin Kaydı'!$A$5:$A$200,$A10,'3. İzin Kaydı'!$F$5:$F$200,"Onaylandı",'3. İzin Kaydı'!$C$5:$C$200,"&lt;="&amp;('1. Kurulum'!$C$9+(16-1)*7+6),'3. İzin Kaydı'!$D$5:$D$200,"&gt;="&amp;('1. Kurulum'!$C$9+(16-1)*7)))</f>
        <v/>
      </c>
      <c r="R10" s="106">
        <f>IF($A10="","",COUNTIFS('3. İzin Kaydı'!$A$5:$A$200,$A10,'3. İzin Kaydı'!$F$5:$F$200,"Onaylandı",'3. İzin Kaydı'!$C$5:$C$200,"&lt;="&amp;('1. Kurulum'!$C$9+(17-1)*7+6),'3. İzin Kaydı'!$D$5:$D$200,"&gt;="&amp;('1. Kurulum'!$C$9+(17-1)*7)))</f>
        <v/>
      </c>
      <c r="S10" s="106">
        <f>IF($A10="","",COUNTIFS('3. İzin Kaydı'!$A$5:$A$200,$A10,'3. İzin Kaydı'!$F$5:$F$200,"Onaylandı",'3. İzin Kaydı'!$C$5:$C$200,"&lt;="&amp;('1. Kurulum'!$C$9+(18-1)*7+6),'3. İzin Kaydı'!$D$5:$D$200,"&gt;="&amp;('1. Kurulum'!$C$9+(18-1)*7)))</f>
        <v/>
      </c>
      <c r="T10" s="106">
        <f>IF($A10="","",COUNTIFS('3. İzin Kaydı'!$A$5:$A$200,$A10,'3. İzin Kaydı'!$F$5:$F$200,"Onaylandı",'3. İzin Kaydı'!$C$5:$C$200,"&lt;="&amp;('1. Kurulum'!$C$9+(19-1)*7+6),'3. İzin Kaydı'!$D$5:$D$200,"&gt;="&amp;('1. Kurulum'!$C$9+(19-1)*7)))</f>
        <v/>
      </c>
      <c r="U10" s="106">
        <f>IF($A10="","",COUNTIFS('3. İzin Kaydı'!$A$5:$A$200,$A10,'3. İzin Kaydı'!$F$5:$F$200,"Onaylandı",'3. İzin Kaydı'!$C$5:$C$200,"&lt;="&amp;('1. Kurulum'!$C$9+(20-1)*7+6),'3. İzin Kaydı'!$D$5:$D$200,"&gt;="&amp;('1. Kurulum'!$C$9+(20-1)*7)))</f>
        <v/>
      </c>
      <c r="V10" s="106">
        <f>IF($A10="","",COUNTIFS('3. İzin Kaydı'!$A$5:$A$200,$A10,'3. İzin Kaydı'!$F$5:$F$200,"Onaylandı",'3. İzin Kaydı'!$C$5:$C$200,"&lt;="&amp;('1. Kurulum'!$C$9+(21-1)*7+6),'3. İzin Kaydı'!$D$5:$D$200,"&gt;="&amp;('1. Kurulum'!$C$9+(21-1)*7)))</f>
        <v/>
      </c>
      <c r="W10" s="106">
        <f>IF($A10="","",COUNTIFS('3. İzin Kaydı'!$A$5:$A$200,$A10,'3. İzin Kaydı'!$F$5:$F$200,"Onaylandı",'3. İzin Kaydı'!$C$5:$C$200,"&lt;="&amp;('1. Kurulum'!$C$9+(22-1)*7+6),'3. İzin Kaydı'!$D$5:$D$200,"&gt;="&amp;('1. Kurulum'!$C$9+(22-1)*7)))</f>
        <v/>
      </c>
      <c r="X10" s="106">
        <f>IF($A10="","",COUNTIFS('3. İzin Kaydı'!$A$5:$A$200,$A10,'3. İzin Kaydı'!$F$5:$F$200,"Onaylandı",'3. İzin Kaydı'!$C$5:$C$200,"&lt;="&amp;('1. Kurulum'!$C$9+(23-1)*7+6),'3. İzin Kaydı'!$D$5:$D$200,"&gt;="&amp;('1. Kurulum'!$C$9+(23-1)*7)))</f>
        <v/>
      </c>
      <c r="Y10" s="106">
        <f>IF($A10="","",COUNTIFS('3. İzin Kaydı'!$A$5:$A$200,$A10,'3. İzin Kaydı'!$F$5:$F$200,"Onaylandı",'3. İzin Kaydı'!$C$5:$C$200,"&lt;="&amp;('1. Kurulum'!$C$9+(24-1)*7+6),'3. İzin Kaydı'!$D$5:$D$200,"&gt;="&amp;('1. Kurulum'!$C$9+(24-1)*7)))</f>
        <v/>
      </c>
      <c r="Z10" s="106">
        <f>IF($A10="","",COUNTIFS('3. İzin Kaydı'!$A$5:$A$200,$A10,'3. İzin Kaydı'!$F$5:$F$200,"Onaylandı",'3. İzin Kaydı'!$C$5:$C$200,"&lt;="&amp;('1. Kurulum'!$C$9+(25-1)*7+6),'3. İzin Kaydı'!$D$5:$D$200,"&gt;="&amp;('1. Kurulum'!$C$9+(25-1)*7)))</f>
        <v/>
      </c>
      <c r="AA10" s="106">
        <f>IF($A10="","",COUNTIFS('3. İzin Kaydı'!$A$5:$A$200,$A10,'3. İzin Kaydı'!$F$5:$F$200,"Onaylandı",'3. İzin Kaydı'!$C$5:$C$200,"&lt;="&amp;('1. Kurulum'!$C$9+(26-1)*7+6),'3. İzin Kaydı'!$D$5:$D$200,"&gt;="&amp;('1. Kurulum'!$C$9+(26-1)*7)))</f>
        <v/>
      </c>
      <c r="AB10" s="106">
        <f>IF($A10="","",COUNTIFS('3. İzin Kaydı'!$A$5:$A$200,$A10,'3. İzin Kaydı'!$F$5:$F$200,"Onaylandı",'3. İzin Kaydı'!$C$5:$C$200,"&lt;="&amp;('1. Kurulum'!$C$9+(27-1)*7+6),'3. İzin Kaydı'!$D$5:$D$200,"&gt;="&amp;('1. Kurulum'!$C$9+(27-1)*7)))</f>
        <v/>
      </c>
      <c r="AC10" s="106">
        <f>IF($A10="","",COUNTIFS('3. İzin Kaydı'!$A$5:$A$200,$A10,'3. İzin Kaydı'!$F$5:$F$200,"Onaylandı",'3. İzin Kaydı'!$C$5:$C$200,"&lt;="&amp;('1. Kurulum'!$C$9+(28-1)*7+6),'3. İzin Kaydı'!$D$5:$D$200,"&gt;="&amp;('1. Kurulum'!$C$9+(28-1)*7)))</f>
        <v/>
      </c>
      <c r="AD10" s="106">
        <f>IF($A10="","",COUNTIFS('3. İzin Kaydı'!$A$5:$A$200,$A10,'3. İzin Kaydı'!$F$5:$F$200,"Onaylandı",'3. İzin Kaydı'!$C$5:$C$200,"&lt;="&amp;('1. Kurulum'!$C$9+(29-1)*7+6),'3. İzin Kaydı'!$D$5:$D$200,"&gt;="&amp;('1. Kurulum'!$C$9+(29-1)*7)))</f>
        <v/>
      </c>
      <c r="AE10" s="106">
        <f>IF($A10="","",COUNTIFS('3. İzin Kaydı'!$A$5:$A$200,$A10,'3. İzin Kaydı'!$F$5:$F$200,"Onaylandı",'3. İzin Kaydı'!$C$5:$C$200,"&lt;="&amp;('1. Kurulum'!$C$9+(30-1)*7+6),'3. İzin Kaydı'!$D$5:$D$200,"&gt;="&amp;('1. Kurulum'!$C$9+(30-1)*7)))</f>
        <v/>
      </c>
      <c r="AF10" s="106">
        <f>IF($A10="","",COUNTIFS('3. İzin Kaydı'!$A$5:$A$200,$A10,'3. İzin Kaydı'!$F$5:$F$200,"Onaylandı",'3. İzin Kaydı'!$C$5:$C$200,"&lt;="&amp;('1. Kurulum'!$C$9+(31-1)*7+6),'3. İzin Kaydı'!$D$5:$D$200,"&gt;="&amp;('1. Kurulum'!$C$9+(31-1)*7)))</f>
        <v/>
      </c>
      <c r="AG10" s="106">
        <f>IF($A10="","",COUNTIFS('3. İzin Kaydı'!$A$5:$A$200,$A10,'3. İzin Kaydı'!$F$5:$F$200,"Onaylandı",'3. İzin Kaydı'!$C$5:$C$200,"&lt;="&amp;('1. Kurulum'!$C$9+(32-1)*7+6),'3. İzin Kaydı'!$D$5:$D$200,"&gt;="&amp;('1. Kurulum'!$C$9+(32-1)*7)))</f>
        <v/>
      </c>
      <c r="AH10" s="106">
        <f>IF($A10="","",COUNTIFS('3. İzin Kaydı'!$A$5:$A$200,$A10,'3. İzin Kaydı'!$F$5:$F$200,"Onaylandı",'3. İzin Kaydı'!$C$5:$C$200,"&lt;="&amp;('1. Kurulum'!$C$9+(33-1)*7+6),'3. İzin Kaydı'!$D$5:$D$200,"&gt;="&amp;('1. Kurulum'!$C$9+(33-1)*7)))</f>
        <v/>
      </c>
      <c r="AI10" s="106">
        <f>IF($A10="","",COUNTIFS('3. İzin Kaydı'!$A$5:$A$200,$A10,'3. İzin Kaydı'!$F$5:$F$200,"Onaylandı",'3. İzin Kaydı'!$C$5:$C$200,"&lt;="&amp;('1. Kurulum'!$C$9+(34-1)*7+6),'3. İzin Kaydı'!$D$5:$D$200,"&gt;="&amp;('1. Kurulum'!$C$9+(34-1)*7)))</f>
        <v/>
      </c>
      <c r="AJ10" s="106">
        <f>IF($A10="","",COUNTIFS('3. İzin Kaydı'!$A$5:$A$200,$A10,'3. İzin Kaydı'!$F$5:$F$200,"Onaylandı",'3. İzin Kaydı'!$C$5:$C$200,"&lt;="&amp;('1. Kurulum'!$C$9+(35-1)*7+6),'3. İzin Kaydı'!$D$5:$D$200,"&gt;="&amp;('1. Kurulum'!$C$9+(35-1)*7)))</f>
        <v/>
      </c>
      <c r="AK10" s="106">
        <f>IF($A10="","",COUNTIFS('3. İzin Kaydı'!$A$5:$A$200,$A10,'3. İzin Kaydı'!$F$5:$F$200,"Onaylandı",'3. İzin Kaydı'!$C$5:$C$200,"&lt;="&amp;('1. Kurulum'!$C$9+(36-1)*7+6),'3. İzin Kaydı'!$D$5:$D$200,"&gt;="&amp;('1. Kurulum'!$C$9+(36-1)*7)))</f>
        <v/>
      </c>
      <c r="AL10" s="106">
        <f>IF($A10="","",COUNTIFS('3. İzin Kaydı'!$A$5:$A$200,$A10,'3. İzin Kaydı'!$F$5:$F$200,"Onaylandı",'3. İzin Kaydı'!$C$5:$C$200,"&lt;="&amp;('1. Kurulum'!$C$9+(37-1)*7+6),'3. İzin Kaydı'!$D$5:$D$200,"&gt;="&amp;('1. Kurulum'!$C$9+(37-1)*7)))</f>
        <v/>
      </c>
      <c r="AM10" s="106">
        <f>IF($A10="","",COUNTIFS('3. İzin Kaydı'!$A$5:$A$200,$A10,'3. İzin Kaydı'!$F$5:$F$200,"Onaylandı",'3. İzin Kaydı'!$C$5:$C$200,"&lt;="&amp;('1. Kurulum'!$C$9+(38-1)*7+6),'3. İzin Kaydı'!$D$5:$D$200,"&gt;="&amp;('1. Kurulum'!$C$9+(38-1)*7)))</f>
        <v/>
      </c>
      <c r="AN10" s="106">
        <f>IF($A10="","",COUNTIFS('3. İzin Kaydı'!$A$5:$A$200,$A10,'3. İzin Kaydı'!$F$5:$F$200,"Onaylandı",'3. İzin Kaydı'!$C$5:$C$200,"&lt;="&amp;('1. Kurulum'!$C$9+(39-1)*7+6),'3. İzin Kaydı'!$D$5:$D$200,"&gt;="&amp;('1. Kurulum'!$C$9+(39-1)*7)))</f>
        <v/>
      </c>
      <c r="AO10" s="106">
        <f>IF($A10="","",COUNTIFS('3. İzin Kaydı'!$A$5:$A$200,$A10,'3. İzin Kaydı'!$F$5:$F$200,"Onaylandı",'3. İzin Kaydı'!$C$5:$C$200,"&lt;="&amp;('1. Kurulum'!$C$9+(40-1)*7+6),'3. İzin Kaydı'!$D$5:$D$200,"&gt;="&amp;('1. Kurulum'!$C$9+(40-1)*7)))</f>
        <v/>
      </c>
      <c r="AP10" s="106">
        <f>IF($A10="","",COUNTIFS('3. İzin Kaydı'!$A$5:$A$200,$A10,'3. İzin Kaydı'!$F$5:$F$200,"Onaylandı",'3. İzin Kaydı'!$C$5:$C$200,"&lt;="&amp;('1. Kurulum'!$C$9+(41-1)*7+6),'3. İzin Kaydı'!$D$5:$D$200,"&gt;="&amp;('1. Kurulum'!$C$9+(41-1)*7)))</f>
        <v/>
      </c>
      <c r="AQ10" s="106">
        <f>IF($A10="","",COUNTIFS('3. İzin Kaydı'!$A$5:$A$200,$A10,'3. İzin Kaydı'!$F$5:$F$200,"Onaylandı",'3. İzin Kaydı'!$C$5:$C$200,"&lt;="&amp;('1. Kurulum'!$C$9+(42-1)*7+6),'3. İzin Kaydı'!$D$5:$D$200,"&gt;="&amp;('1. Kurulum'!$C$9+(42-1)*7)))</f>
        <v/>
      </c>
      <c r="AR10" s="106">
        <f>IF($A10="","",COUNTIFS('3. İzin Kaydı'!$A$5:$A$200,$A10,'3. İzin Kaydı'!$F$5:$F$200,"Onaylandı",'3. İzin Kaydı'!$C$5:$C$200,"&lt;="&amp;('1. Kurulum'!$C$9+(43-1)*7+6),'3. İzin Kaydı'!$D$5:$D$200,"&gt;="&amp;('1. Kurulum'!$C$9+(43-1)*7)))</f>
        <v/>
      </c>
      <c r="AS10" s="106">
        <f>IF($A10="","",COUNTIFS('3. İzin Kaydı'!$A$5:$A$200,$A10,'3. İzin Kaydı'!$F$5:$F$200,"Onaylandı",'3. İzin Kaydı'!$C$5:$C$200,"&lt;="&amp;('1. Kurulum'!$C$9+(44-1)*7+6),'3. İzin Kaydı'!$D$5:$D$200,"&gt;="&amp;('1. Kurulum'!$C$9+(44-1)*7)))</f>
        <v/>
      </c>
      <c r="AT10" s="106">
        <f>IF($A10="","",COUNTIFS('3. İzin Kaydı'!$A$5:$A$200,$A10,'3. İzin Kaydı'!$F$5:$F$200,"Onaylandı",'3. İzin Kaydı'!$C$5:$C$200,"&lt;="&amp;('1. Kurulum'!$C$9+(45-1)*7+6),'3. İzin Kaydı'!$D$5:$D$200,"&gt;="&amp;('1. Kurulum'!$C$9+(45-1)*7)))</f>
        <v/>
      </c>
      <c r="AU10" s="106">
        <f>IF($A10="","",COUNTIFS('3. İzin Kaydı'!$A$5:$A$200,$A10,'3. İzin Kaydı'!$F$5:$F$200,"Onaylandı",'3. İzin Kaydı'!$C$5:$C$200,"&lt;="&amp;('1. Kurulum'!$C$9+(46-1)*7+6),'3. İzin Kaydı'!$D$5:$D$200,"&gt;="&amp;('1. Kurulum'!$C$9+(46-1)*7)))</f>
        <v/>
      </c>
      <c r="AV10" s="106">
        <f>IF($A10="","",COUNTIFS('3. İzin Kaydı'!$A$5:$A$200,$A10,'3. İzin Kaydı'!$F$5:$F$200,"Onaylandı",'3. İzin Kaydı'!$C$5:$C$200,"&lt;="&amp;('1. Kurulum'!$C$9+(47-1)*7+6),'3. İzin Kaydı'!$D$5:$D$200,"&gt;="&amp;('1. Kurulum'!$C$9+(47-1)*7)))</f>
        <v/>
      </c>
      <c r="AW10" s="106">
        <f>IF($A10="","",COUNTIFS('3. İzin Kaydı'!$A$5:$A$200,$A10,'3. İzin Kaydı'!$F$5:$F$200,"Onaylandı",'3. İzin Kaydı'!$C$5:$C$200,"&lt;="&amp;('1. Kurulum'!$C$9+(48-1)*7+6),'3. İzin Kaydı'!$D$5:$D$200,"&gt;="&amp;('1. Kurulum'!$C$9+(48-1)*7)))</f>
        <v/>
      </c>
      <c r="AX10" s="106">
        <f>IF($A10="","",COUNTIFS('3. İzin Kaydı'!$A$5:$A$200,$A10,'3. İzin Kaydı'!$F$5:$F$200,"Onaylandı",'3. İzin Kaydı'!$C$5:$C$200,"&lt;="&amp;('1. Kurulum'!$C$9+(49-1)*7+6),'3. İzin Kaydı'!$D$5:$D$200,"&gt;="&amp;('1. Kurulum'!$C$9+(49-1)*7)))</f>
        <v/>
      </c>
      <c r="AY10" s="106">
        <f>IF($A10="","",COUNTIFS('3. İzin Kaydı'!$A$5:$A$200,$A10,'3. İzin Kaydı'!$F$5:$F$200,"Onaylandı",'3. İzin Kaydı'!$C$5:$C$200,"&lt;="&amp;('1. Kurulum'!$C$9+(50-1)*7+6),'3. İzin Kaydı'!$D$5:$D$200,"&gt;="&amp;('1. Kurulum'!$C$9+(50-1)*7)))</f>
        <v/>
      </c>
      <c r="AZ10" s="106">
        <f>IF($A10="","",COUNTIFS('3. İzin Kaydı'!$A$5:$A$200,$A10,'3. İzin Kaydı'!$F$5:$F$200,"Onaylandı",'3. İzin Kaydı'!$C$5:$C$200,"&lt;="&amp;('1. Kurulum'!$C$9+(51-1)*7+6),'3. İzin Kaydı'!$D$5:$D$200,"&gt;="&amp;('1. Kurulum'!$C$9+(51-1)*7)))</f>
        <v/>
      </c>
      <c r="BA10" s="106">
        <f>IF($A10="","",COUNTIFS('3. İzin Kaydı'!$A$5:$A$200,$A10,'3. İzin Kaydı'!$F$5:$F$200,"Onaylandı",'3. İzin Kaydı'!$C$5:$C$200,"&lt;="&amp;('1. Kurulum'!$C$9+(52-1)*7+6),'3. İzin Kaydı'!$D$5:$D$200,"&gt;="&amp;('1. Kurulum'!$C$9+(52-1)*7)))</f>
        <v/>
      </c>
    </row>
    <row r="11" ht="18" customHeight="1" s="55">
      <c r="A11" s="105">
        <f>IF('2. Çalışanlar'!A11="","",'2. Çalışanlar'!A11)</f>
        <v/>
      </c>
      <c r="B11" s="106">
        <f>IF($A11="","",COUNTIFS('3. İzin Kaydı'!$A$5:$A$200,$A11,'3. İzin Kaydı'!$F$5:$F$200,"Onaylandı",'3. İzin Kaydı'!$C$5:$C$200,"&lt;="&amp;('1. Kurulum'!$C$9+(1-1)*7+6),'3. İzin Kaydı'!$D$5:$D$200,"&gt;="&amp;('1. Kurulum'!$C$9+(1-1)*7)))</f>
        <v/>
      </c>
      <c r="C11" s="106">
        <f>IF($A11="","",COUNTIFS('3. İzin Kaydı'!$A$5:$A$200,$A11,'3. İzin Kaydı'!$F$5:$F$200,"Onaylandı",'3. İzin Kaydı'!$C$5:$C$200,"&lt;="&amp;('1. Kurulum'!$C$9+(2-1)*7+6),'3. İzin Kaydı'!$D$5:$D$200,"&gt;="&amp;('1. Kurulum'!$C$9+(2-1)*7)))</f>
        <v/>
      </c>
      <c r="D11" s="106">
        <f>IF($A11="","",COUNTIFS('3. İzin Kaydı'!$A$5:$A$200,$A11,'3. İzin Kaydı'!$F$5:$F$200,"Onaylandı",'3. İzin Kaydı'!$C$5:$C$200,"&lt;="&amp;('1. Kurulum'!$C$9+(3-1)*7+6),'3. İzin Kaydı'!$D$5:$D$200,"&gt;="&amp;('1. Kurulum'!$C$9+(3-1)*7)))</f>
        <v/>
      </c>
      <c r="E11" s="106">
        <f>IF($A11="","",COUNTIFS('3. İzin Kaydı'!$A$5:$A$200,$A11,'3. İzin Kaydı'!$F$5:$F$200,"Onaylandı",'3. İzin Kaydı'!$C$5:$C$200,"&lt;="&amp;('1. Kurulum'!$C$9+(4-1)*7+6),'3. İzin Kaydı'!$D$5:$D$200,"&gt;="&amp;('1. Kurulum'!$C$9+(4-1)*7)))</f>
        <v/>
      </c>
      <c r="F11" s="106">
        <f>IF($A11="","",COUNTIFS('3. İzin Kaydı'!$A$5:$A$200,$A11,'3. İzin Kaydı'!$F$5:$F$200,"Onaylandı",'3. İzin Kaydı'!$C$5:$C$200,"&lt;="&amp;('1. Kurulum'!$C$9+(5-1)*7+6),'3. İzin Kaydı'!$D$5:$D$200,"&gt;="&amp;('1. Kurulum'!$C$9+(5-1)*7)))</f>
        <v/>
      </c>
      <c r="G11" s="106">
        <f>IF($A11="","",COUNTIFS('3. İzin Kaydı'!$A$5:$A$200,$A11,'3. İzin Kaydı'!$F$5:$F$200,"Onaylandı",'3. İzin Kaydı'!$C$5:$C$200,"&lt;="&amp;('1. Kurulum'!$C$9+(6-1)*7+6),'3. İzin Kaydı'!$D$5:$D$200,"&gt;="&amp;('1. Kurulum'!$C$9+(6-1)*7)))</f>
        <v/>
      </c>
      <c r="H11" s="106">
        <f>IF($A11="","",COUNTIFS('3. İzin Kaydı'!$A$5:$A$200,$A11,'3. İzin Kaydı'!$F$5:$F$200,"Onaylandı",'3. İzin Kaydı'!$C$5:$C$200,"&lt;="&amp;('1. Kurulum'!$C$9+(7-1)*7+6),'3. İzin Kaydı'!$D$5:$D$200,"&gt;="&amp;('1. Kurulum'!$C$9+(7-1)*7)))</f>
        <v/>
      </c>
      <c r="I11" s="106">
        <f>IF($A11="","",COUNTIFS('3. İzin Kaydı'!$A$5:$A$200,$A11,'3. İzin Kaydı'!$F$5:$F$200,"Onaylandı",'3. İzin Kaydı'!$C$5:$C$200,"&lt;="&amp;('1. Kurulum'!$C$9+(8-1)*7+6),'3. İzin Kaydı'!$D$5:$D$200,"&gt;="&amp;('1. Kurulum'!$C$9+(8-1)*7)))</f>
        <v/>
      </c>
      <c r="J11" s="106">
        <f>IF($A11="","",COUNTIFS('3. İzin Kaydı'!$A$5:$A$200,$A11,'3. İzin Kaydı'!$F$5:$F$200,"Onaylandı",'3. İzin Kaydı'!$C$5:$C$200,"&lt;="&amp;('1. Kurulum'!$C$9+(9-1)*7+6),'3. İzin Kaydı'!$D$5:$D$200,"&gt;="&amp;('1. Kurulum'!$C$9+(9-1)*7)))</f>
        <v/>
      </c>
      <c r="K11" s="106">
        <f>IF($A11="","",COUNTIFS('3. İzin Kaydı'!$A$5:$A$200,$A11,'3. İzin Kaydı'!$F$5:$F$200,"Onaylandı",'3. İzin Kaydı'!$C$5:$C$200,"&lt;="&amp;('1. Kurulum'!$C$9+(10-1)*7+6),'3. İzin Kaydı'!$D$5:$D$200,"&gt;="&amp;('1. Kurulum'!$C$9+(10-1)*7)))</f>
        <v/>
      </c>
      <c r="L11" s="106">
        <f>IF($A11="","",COUNTIFS('3. İzin Kaydı'!$A$5:$A$200,$A11,'3. İzin Kaydı'!$F$5:$F$200,"Onaylandı",'3. İzin Kaydı'!$C$5:$C$200,"&lt;="&amp;('1. Kurulum'!$C$9+(11-1)*7+6),'3. İzin Kaydı'!$D$5:$D$200,"&gt;="&amp;('1. Kurulum'!$C$9+(11-1)*7)))</f>
        <v/>
      </c>
      <c r="M11" s="106">
        <f>IF($A11="","",COUNTIFS('3. İzin Kaydı'!$A$5:$A$200,$A11,'3. İzin Kaydı'!$F$5:$F$200,"Onaylandı",'3. İzin Kaydı'!$C$5:$C$200,"&lt;="&amp;('1. Kurulum'!$C$9+(12-1)*7+6),'3. İzin Kaydı'!$D$5:$D$200,"&gt;="&amp;('1. Kurulum'!$C$9+(12-1)*7)))</f>
        <v/>
      </c>
      <c r="N11" s="106">
        <f>IF($A11="","",COUNTIFS('3. İzin Kaydı'!$A$5:$A$200,$A11,'3. İzin Kaydı'!$F$5:$F$200,"Onaylandı",'3. İzin Kaydı'!$C$5:$C$200,"&lt;="&amp;('1. Kurulum'!$C$9+(13-1)*7+6),'3. İzin Kaydı'!$D$5:$D$200,"&gt;="&amp;('1. Kurulum'!$C$9+(13-1)*7)))</f>
        <v/>
      </c>
      <c r="O11" s="106">
        <f>IF($A11="","",COUNTIFS('3. İzin Kaydı'!$A$5:$A$200,$A11,'3. İzin Kaydı'!$F$5:$F$200,"Onaylandı",'3. İzin Kaydı'!$C$5:$C$200,"&lt;="&amp;('1. Kurulum'!$C$9+(14-1)*7+6),'3. İzin Kaydı'!$D$5:$D$200,"&gt;="&amp;('1. Kurulum'!$C$9+(14-1)*7)))</f>
        <v/>
      </c>
      <c r="P11" s="106">
        <f>IF($A11="","",COUNTIFS('3. İzin Kaydı'!$A$5:$A$200,$A11,'3. İzin Kaydı'!$F$5:$F$200,"Onaylandı",'3. İzin Kaydı'!$C$5:$C$200,"&lt;="&amp;('1. Kurulum'!$C$9+(15-1)*7+6),'3. İzin Kaydı'!$D$5:$D$200,"&gt;="&amp;('1. Kurulum'!$C$9+(15-1)*7)))</f>
        <v/>
      </c>
      <c r="Q11" s="106">
        <f>IF($A11="","",COUNTIFS('3. İzin Kaydı'!$A$5:$A$200,$A11,'3. İzin Kaydı'!$F$5:$F$200,"Onaylandı",'3. İzin Kaydı'!$C$5:$C$200,"&lt;="&amp;('1. Kurulum'!$C$9+(16-1)*7+6),'3. İzin Kaydı'!$D$5:$D$200,"&gt;="&amp;('1. Kurulum'!$C$9+(16-1)*7)))</f>
        <v/>
      </c>
      <c r="R11" s="106">
        <f>IF($A11="","",COUNTIFS('3. İzin Kaydı'!$A$5:$A$200,$A11,'3. İzin Kaydı'!$F$5:$F$200,"Onaylandı",'3. İzin Kaydı'!$C$5:$C$200,"&lt;="&amp;('1. Kurulum'!$C$9+(17-1)*7+6),'3. İzin Kaydı'!$D$5:$D$200,"&gt;="&amp;('1. Kurulum'!$C$9+(17-1)*7)))</f>
        <v/>
      </c>
      <c r="S11" s="106">
        <f>IF($A11="","",COUNTIFS('3. İzin Kaydı'!$A$5:$A$200,$A11,'3. İzin Kaydı'!$F$5:$F$200,"Onaylandı",'3. İzin Kaydı'!$C$5:$C$200,"&lt;="&amp;('1. Kurulum'!$C$9+(18-1)*7+6),'3. İzin Kaydı'!$D$5:$D$200,"&gt;="&amp;('1. Kurulum'!$C$9+(18-1)*7)))</f>
        <v/>
      </c>
      <c r="T11" s="106">
        <f>IF($A11="","",COUNTIFS('3. İzin Kaydı'!$A$5:$A$200,$A11,'3. İzin Kaydı'!$F$5:$F$200,"Onaylandı",'3. İzin Kaydı'!$C$5:$C$200,"&lt;="&amp;('1. Kurulum'!$C$9+(19-1)*7+6),'3. İzin Kaydı'!$D$5:$D$200,"&gt;="&amp;('1. Kurulum'!$C$9+(19-1)*7)))</f>
        <v/>
      </c>
      <c r="U11" s="106">
        <f>IF($A11="","",COUNTIFS('3. İzin Kaydı'!$A$5:$A$200,$A11,'3. İzin Kaydı'!$F$5:$F$200,"Onaylandı",'3. İzin Kaydı'!$C$5:$C$200,"&lt;="&amp;('1. Kurulum'!$C$9+(20-1)*7+6),'3. İzin Kaydı'!$D$5:$D$200,"&gt;="&amp;('1. Kurulum'!$C$9+(20-1)*7)))</f>
        <v/>
      </c>
      <c r="V11" s="106">
        <f>IF($A11="","",COUNTIFS('3. İzin Kaydı'!$A$5:$A$200,$A11,'3. İzin Kaydı'!$F$5:$F$200,"Onaylandı",'3. İzin Kaydı'!$C$5:$C$200,"&lt;="&amp;('1. Kurulum'!$C$9+(21-1)*7+6),'3. İzin Kaydı'!$D$5:$D$200,"&gt;="&amp;('1. Kurulum'!$C$9+(21-1)*7)))</f>
        <v/>
      </c>
      <c r="W11" s="106">
        <f>IF($A11="","",COUNTIFS('3. İzin Kaydı'!$A$5:$A$200,$A11,'3. İzin Kaydı'!$F$5:$F$200,"Onaylandı",'3. İzin Kaydı'!$C$5:$C$200,"&lt;="&amp;('1. Kurulum'!$C$9+(22-1)*7+6),'3. İzin Kaydı'!$D$5:$D$200,"&gt;="&amp;('1. Kurulum'!$C$9+(22-1)*7)))</f>
        <v/>
      </c>
      <c r="X11" s="106">
        <f>IF($A11="","",COUNTIFS('3. İzin Kaydı'!$A$5:$A$200,$A11,'3. İzin Kaydı'!$F$5:$F$200,"Onaylandı",'3. İzin Kaydı'!$C$5:$C$200,"&lt;="&amp;('1. Kurulum'!$C$9+(23-1)*7+6),'3. İzin Kaydı'!$D$5:$D$200,"&gt;="&amp;('1. Kurulum'!$C$9+(23-1)*7)))</f>
        <v/>
      </c>
      <c r="Y11" s="106">
        <f>IF($A11="","",COUNTIFS('3. İzin Kaydı'!$A$5:$A$200,$A11,'3. İzin Kaydı'!$F$5:$F$200,"Onaylandı",'3. İzin Kaydı'!$C$5:$C$200,"&lt;="&amp;('1. Kurulum'!$C$9+(24-1)*7+6),'3. İzin Kaydı'!$D$5:$D$200,"&gt;="&amp;('1. Kurulum'!$C$9+(24-1)*7)))</f>
        <v/>
      </c>
      <c r="Z11" s="106">
        <f>IF($A11="","",COUNTIFS('3. İzin Kaydı'!$A$5:$A$200,$A11,'3. İzin Kaydı'!$F$5:$F$200,"Onaylandı",'3. İzin Kaydı'!$C$5:$C$200,"&lt;="&amp;('1. Kurulum'!$C$9+(25-1)*7+6),'3. İzin Kaydı'!$D$5:$D$200,"&gt;="&amp;('1. Kurulum'!$C$9+(25-1)*7)))</f>
        <v/>
      </c>
      <c r="AA11" s="106">
        <f>IF($A11="","",COUNTIFS('3. İzin Kaydı'!$A$5:$A$200,$A11,'3. İzin Kaydı'!$F$5:$F$200,"Onaylandı",'3. İzin Kaydı'!$C$5:$C$200,"&lt;="&amp;('1. Kurulum'!$C$9+(26-1)*7+6),'3. İzin Kaydı'!$D$5:$D$200,"&gt;="&amp;('1. Kurulum'!$C$9+(26-1)*7)))</f>
        <v/>
      </c>
      <c r="AB11" s="106">
        <f>IF($A11="","",COUNTIFS('3. İzin Kaydı'!$A$5:$A$200,$A11,'3. İzin Kaydı'!$F$5:$F$200,"Onaylandı",'3. İzin Kaydı'!$C$5:$C$200,"&lt;="&amp;('1. Kurulum'!$C$9+(27-1)*7+6),'3. İzin Kaydı'!$D$5:$D$200,"&gt;="&amp;('1. Kurulum'!$C$9+(27-1)*7)))</f>
        <v/>
      </c>
      <c r="AC11" s="106">
        <f>IF($A11="","",COUNTIFS('3. İzin Kaydı'!$A$5:$A$200,$A11,'3. İzin Kaydı'!$F$5:$F$200,"Onaylandı",'3. İzin Kaydı'!$C$5:$C$200,"&lt;="&amp;('1. Kurulum'!$C$9+(28-1)*7+6),'3. İzin Kaydı'!$D$5:$D$200,"&gt;="&amp;('1. Kurulum'!$C$9+(28-1)*7)))</f>
        <v/>
      </c>
      <c r="AD11" s="106">
        <f>IF($A11="","",COUNTIFS('3. İzin Kaydı'!$A$5:$A$200,$A11,'3. İzin Kaydı'!$F$5:$F$200,"Onaylandı",'3. İzin Kaydı'!$C$5:$C$200,"&lt;="&amp;('1. Kurulum'!$C$9+(29-1)*7+6),'3. İzin Kaydı'!$D$5:$D$200,"&gt;="&amp;('1. Kurulum'!$C$9+(29-1)*7)))</f>
        <v/>
      </c>
      <c r="AE11" s="106">
        <f>IF($A11="","",COUNTIFS('3. İzin Kaydı'!$A$5:$A$200,$A11,'3. İzin Kaydı'!$F$5:$F$200,"Onaylandı",'3. İzin Kaydı'!$C$5:$C$200,"&lt;="&amp;('1. Kurulum'!$C$9+(30-1)*7+6),'3. İzin Kaydı'!$D$5:$D$200,"&gt;="&amp;('1. Kurulum'!$C$9+(30-1)*7)))</f>
        <v/>
      </c>
      <c r="AF11" s="106">
        <f>IF($A11="","",COUNTIFS('3. İzin Kaydı'!$A$5:$A$200,$A11,'3. İzin Kaydı'!$F$5:$F$200,"Onaylandı",'3. İzin Kaydı'!$C$5:$C$200,"&lt;="&amp;('1. Kurulum'!$C$9+(31-1)*7+6),'3. İzin Kaydı'!$D$5:$D$200,"&gt;="&amp;('1. Kurulum'!$C$9+(31-1)*7)))</f>
        <v/>
      </c>
      <c r="AG11" s="106">
        <f>IF($A11="","",COUNTIFS('3. İzin Kaydı'!$A$5:$A$200,$A11,'3. İzin Kaydı'!$F$5:$F$200,"Onaylandı",'3. İzin Kaydı'!$C$5:$C$200,"&lt;="&amp;('1. Kurulum'!$C$9+(32-1)*7+6),'3. İzin Kaydı'!$D$5:$D$200,"&gt;="&amp;('1. Kurulum'!$C$9+(32-1)*7)))</f>
        <v/>
      </c>
      <c r="AH11" s="106">
        <f>IF($A11="","",COUNTIFS('3. İzin Kaydı'!$A$5:$A$200,$A11,'3. İzin Kaydı'!$F$5:$F$200,"Onaylandı",'3. İzin Kaydı'!$C$5:$C$200,"&lt;="&amp;('1. Kurulum'!$C$9+(33-1)*7+6),'3. İzin Kaydı'!$D$5:$D$200,"&gt;="&amp;('1. Kurulum'!$C$9+(33-1)*7)))</f>
        <v/>
      </c>
      <c r="AI11" s="106">
        <f>IF($A11="","",COUNTIFS('3. İzin Kaydı'!$A$5:$A$200,$A11,'3. İzin Kaydı'!$F$5:$F$200,"Onaylandı",'3. İzin Kaydı'!$C$5:$C$200,"&lt;="&amp;('1. Kurulum'!$C$9+(34-1)*7+6),'3. İzin Kaydı'!$D$5:$D$200,"&gt;="&amp;('1. Kurulum'!$C$9+(34-1)*7)))</f>
        <v/>
      </c>
      <c r="AJ11" s="106">
        <f>IF($A11="","",COUNTIFS('3. İzin Kaydı'!$A$5:$A$200,$A11,'3. İzin Kaydı'!$F$5:$F$200,"Onaylandı",'3. İzin Kaydı'!$C$5:$C$200,"&lt;="&amp;('1. Kurulum'!$C$9+(35-1)*7+6),'3. İzin Kaydı'!$D$5:$D$200,"&gt;="&amp;('1. Kurulum'!$C$9+(35-1)*7)))</f>
        <v/>
      </c>
      <c r="AK11" s="106">
        <f>IF($A11="","",COUNTIFS('3. İzin Kaydı'!$A$5:$A$200,$A11,'3. İzin Kaydı'!$F$5:$F$200,"Onaylandı",'3. İzin Kaydı'!$C$5:$C$200,"&lt;="&amp;('1. Kurulum'!$C$9+(36-1)*7+6),'3. İzin Kaydı'!$D$5:$D$200,"&gt;="&amp;('1. Kurulum'!$C$9+(36-1)*7)))</f>
        <v/>
      </c>
      <c r="AL11" s="106">
        <f>IF($A11="","",COUNTIFS('3. İzin Kaydı'!$A$5:$A$200,$A11,'3. İzin Kaydı'!$F$5:$F$200,"Onaylandı",'3. İzin Kaydı'!$C$5:$C$200,"&lt;="&amp;('1. Kurulum'!$C$9+(37-1)*7+6),'3. İzin Kaydı'!$D$5:$D$200,"&gt;="&amp;('1. Kurulum'!$C$9+(37-1)*7)))</f>
        <v/>
      </c>
      <c r="AM11" s="106">
        <f>IF($A11="","",COUNTIFS('3. İzin Kaydı'!$A$5:$A$200,$A11,'3. İzin Kaydı'!$F$5:$F$200,"Onaylandı",'3. İzin Kaydı'!$C$5:$C$200,"&lt;="&amp;('1. Kurulum'!$C$9+(38-1)*7+6),'3. İzin Kaydı'!$D$5:$D$200,"&gt;="&amp;('1. Kurulum'!$C$9+(38-1)*7)))</f>
        <v/>
      </c>
      <c r="AN11" s="106">
        <f>IF($A11="","",COUNTIFS('3. İzin Kaydı'!$A$5:$A$200,$A11,'3. İzin Kaydı'!$F$5:$F$200,"Onaylandı",'3. İzin Kaydı'!$C$5:$C$200,"&lt;="&amp;('1. Kurulum'!$C$9+(39-1)*7+6),'3. İzin Kaydı'!$D$5:$D$200,"&gt;="&amp;('1. Kurulum'!$C$9+(39-1)*7)))</f>
        <v/>
      </c>
      <c r="AO11" s="106">
        <f>IF($A11="","",COUNTIFS('3. İzin Kaydı'!$A$5:$A$200,$A11,'3. İzin Kaydı'!$F$5:$F$200,"Onaylandı",'3. İzin Kaydı'!$C$5:$C$200,"&lt;="&amp;('1. Kurulum'!$C$9+(40-1)*7+6),'3. İzin Kaydı'!$D$5:$D$200,"&gt;="&amp;('1. Kurulum'!$C$9+(40-1)*7)))</f>
        <v/>
      </c>
      <c r="AP11" s="106">
        <f>IF($A11="","",COUNTIFS('3. İzin Kaydı'!$A$5:$A$200,$A11,'3. İzin Kaydı'!$F$5:$F$200,"Onaylandı",'3. İzin Kaydı'!$C$5:$C$200,"&lt;="&amp;('1. Kurulum'!$C$9+(41-1)*7+6),'3. İzin Kaydı'!$D$5:$D$200,"&gt;="&amp;('1. Kurulum'!$C$9+(41-1)*7)))</f>
        <v/>
      </c>
      <c r="AQ11" s="106">
        <f>IF($A11="","",COUNTIFS('3. İzin Kaydı'!$A$5:$A$200,$A11,'3. İzin Kaydı'!$F$5:$F$200,"Onaylandı",'3. İzin Kaydı'!$C$5:$C$200,"&lt;="&amp;('1. Kurulum'!$C$9+(42-1)*7+6),'3. İzin Kaydı'!$D$5:$D$200,"&gt;="&amp;('1. Kurulum'!$C$9+(42-1)*7)))</f>
        <v/>
      </c>
      <c r="AR11" s="106">
        <f>IF($A11="","",COUNTIFS('3. İzin Kaydı'!$A$5:$A$200,$A11,'3. İzin Kaydı'!$F$5:$F$200,"Onaylandı",'3. İzin Kaydı'!$C$5:$C$200,"&lt;="&amp;('1. Kurulum'!$C$9+(43-1)*7+6),'3. İzin Kaydı'!$D$5:$D$200,"&gt;="&amp;('1. Kurulum'!$C$9+(43-1)*7)))</f>
        <v/>
      </c>
      <c r="AS11" s="106">
        <f>IF($A11="","",COUNTIFS('3. İzin Kaydı'!$A$5:$A$200,$A11,'3. İzin Kaydı'!$F$5:$F$200,"Onaylandı",'3. İzin Kaydı'!$C$5:$C$200,"&lt;="&amp;('1. Kurulum'!$C$9+(44-1)*7+6),'3. İzin Kaydı'!$D$5:$D$200,"&gt;="&amp;('1. Kurulum'!$C$9+(44-1)*7)))</f>
        <v/>
      </c>
      <c r="AT11" s="106">
        <f>IF($A11="","",COUNTIFS('3. İzin Kaydı'!$A$5:$A$200,$A11,'3. İzin Kaydı'!$F$5:$F$200,"Onaylandı",'3. İzin Kaydı'!$C$5:$C$200,"&lt;="&amp;('1. Kurulum'!$C$9+(45-1)*7+6),'3. İzin Kaydı'!$D$5:$D$200,"&gt;="&amp;('1. Kurulum'!$C$9+(45-1)*7)))</f>
        <v/>
      </c>
      <c r="AU11" s="106">
        <f>IF($A11="","",COUNTIFS('3. İzin Kaydı'!$A$5:$A$200,$A11,'3. İzin Kaydı'!$F$5:$F$200,"Onaylandı",'3. İzin Kaydı'!$C$5:$C$200,"&lt;="&amp;('1. Kurulum'!$C$9+(46-1)*7+6),'3. İzin Kaydı'!$D$5:$D$200,"&gt;="&amp;('1. Kurulum'!$C$9+(46-1)*7)))</f>
        <v/>
      </c>
      <c r="AV11" s="106">
        <f>IF($A11="","",COUNTIFS('3. İzin Kaydı'!$A$5:$A$200,$A11,'3. İzin Kaydı'!$F$5:$F$200,"Onaylandı",'3. İzin Kaydı'!$C$5:$C$200,"&lt;="&amp;('1. Kurulum'!$C$9+(47-1)*7+6),'3. İzin Kaydı'!$D$5:$D$200,"&gt;="&amp;('1. Kurulum'!$C$9+(47-1)*7)))</f>
        <v/>
      </c>
      <c r="AW11" s="106">
        <f>IF($A11="","",COUNTIFS('3. İzin Kaydı'!$A$5:$A$200,$A11,'3. İzin Kaydı'!$F$5:$F$200,"Onaylandı",'3. İzin Kaydı'!$C$5:$C$200,"&lt;="&amp;('1. Kurulum'!$C$9+(48-1)*7+6),'3. İzin Kaydı'!$D$5:$D$200,"&gt;="&amp;('1. Kurulum'!$C$9+(48-1)*7)))</f>
        <v/>
      </c>
      <c r="AX11" s="106">
        <f>IF($A11="","",COUNTIFS('3. İzin Kaydı'!$A$5:$A$200,$A11,'3. İzin Kaydı'!$F$5:$F$200,"Onaylandı",'3. İzin Kaydı'!$C$5:$C$200,"&lt;="&amp;('1. Kurulum'!$C$9+(49-1)*7+6),'3. İzin Kaydı'!$D$5:$D$200,"&gt;="&amp;('1. Kurulum'!$C$9+(49-1)*7)))</f>
        <v/>
      </c>
      <c r="AY11" s="106">
        <f>IF($A11="","",COUNTIFS('3. İzin Kaydı'!$A$5:$A$200,$A11,'3. İzin Kaydı'!$F$5:$F$200,"Onaylandı",'3. İzin Kaydı'!$C$5:$C$200,"&lt;="&amp;('1. Kurulum'!$C$9+(50-1)*7+6),'3. İzin Kaydı'!$D$5:$D$200,"&gt;="&amp;('1. Kurulum'!$C$9+(50-1)*7)))</f>
        <v/>
      </c>
      <c r="AZ11" s="106">
        <f>IF($A11="","",COUNTIFS('3. İzin Kaydı'!$A$5:$A$200,$A11,'3. İzin Kaydı'!$F$5:$F$200,"Onaylandı",'3. İzin Kaydı'!$C$5:$C$200,"&lt;="&amp;('1. Kurulum'!$C$9+(51-1)*7+6),'3. İzin Kaydı'!$D$5:$D$200,"&gt;="&amp;('1. Kurulum'!$C$9+(51-1)*7)))</f>
        <v/>
      </c>
      <c r="BA11" s="106">
        <f>IF($A11="","",COUNTIFS('3. İzin Kaydı'!$A$5:$A$200,$A11,'3. İzin Kaydı'!$F$5:$F$200,"Onaylandı",'3. İzin Kaydı'!$C$5:$C$200,"&lt;="&amp;('1. Kurulum'!$C$9+(52-1)*7+6),'3. İzin Kaydı'!$D$5:$D$200,"&gt;="&amp;('1. Kurulum'!$C$9+(52-1)*7)))</f>
        <v/>
      </c>
    </row>
    <row r="12" ht="18" customHeight="1" s="55">
      <c r="A12" s="105">
        <f>IF('2. Çalışanlar'!A12="","",'2. Çalışanlar'!A12)</f>
        <v/>
      </c>
      <c r="B12" s="106">
        <f>IF($A12="","",COUNTIFS('3. İzin Kaydı'!$A$5:$A$200,$A12,'3. İzin Kaydı'!$F$5:$F$200,"Onaylandı",'3. İzin Kaydı'!$C$5:$C$200,"&lt;="&amp;('1. Kurulum'!$C$9+(1-1)*7+6),'3. İzin Kaydı'!$D$5:$D$200,"&gt;="&amp;('1. Kurulum'!$C$9+(1-1)*7)))</f>
        <v/>
      </c>
      <c r="C12" s="106">
        <f>IF($A12="","",COUNTIFS('3. İzin Kaydı'!$A$5:$A$200,$A12,'3. İzin Kaydı'!$F$5:$F$200,"Onaylandı",'3. İzin Kaydı'!$C$5:$C$200,"&lt;="&amp;('1. Kurulum'!$C$9+(2-1)*7+6),'3. İzin Kaydı'!$D$5:$D$200,"&gt;="&amp;('1. Kurulum'!$C$9+(2-1)*7)))</f>
        <v/>
      </c>
      <c r="D12" s="106">
        <f>IF($A12="","",COUNTIFS('3. İzin Kaydı'!$A$5:$A$200,$A12,'3. İzin Kaydı'!$F$5:$F$200,"Onaylandı",'3. İzin Kaydı'!$C$5:$C$200,"&lt;="&amp;('1. Kurulum'!$C$9+(3-1)*7+6),'3. İzin Kaydı'!$D$5:$D$200,"&gt;="&amp;('1. Kurulum'!$C$9+(3-1)*7)))</f>
        <v/>
      </c>
      <c r="E12" s="106">
        <f>IF($A12="","",COUNTIFS('3. İzin Kaydı'!$A$5:$A$200,$A12,'3. İzin Kaydı'!$F$5:$F$200,"Onaylandı",'3. İzin Kaydı'!$C$5:$C$200,"&lt;="&amp;('1. Kurulum'!$C$9+(4-1)*7+6),'3. İzin Kaydı'!$D$5:$D$200,"&gt;="&amp;('1. Kurulum'!$C$9+(4-1)*7)))</f>
        <v/>
      </c>
      <c r="F12" s="106">
        <f>IF($A12="","",COUNTIFS('3. İzin Kaydı'!$A$5:$A$200,$A12,'3. İzin Kaydı'!$F$5:$F$200,"Onaylandı",'3. İzin Kaydı'!$C$5:$C$200,"&lt;="&amp;('1. Kurulum'!$C$9+(5-1)*7+6),'3. İzin Kaydı'!$D$5:$D$200,"&gt;="&amp;('1. Kurulum'!$C$9+(5-1)*7)))</f>
        <v/>
      </c>
      <c r="G12" s="106">
        <f>IF($A12="","",COUNTIFS('3. İzin Kaydı'!$A$5:$A$200,$A12,'3. İzin Kaydı'!$F$5:$F$200,"Onaylandı",'3. İzin Kaydı'!$C$5:$C$200,"&lt;="&amp;('1. Kurulum'!$C$9+(6-1)*7+6),'3. İzin Kaydı'!$D$5:$D$200,"&gt;="&amp;('1. Kurulum'!$C$9+(6-1)*7)))</f>
        <v/>
      </c>
      <c r="H12" s="106">
        <f>IF($A12="","",COUNTIFS('3. İzin Kaydı'!$A$5:$A$200,$A12,'3. İzin Kaydı'!$F$5:$F$200,"Onaylandı",'3. İzin Kaydı'!$C$5:$C$200,"&lt;="&amp;('1. Kurulum'!$C$9+(7-1)*7+6),'3. İzin Kaydı'!$D$5:$D$200,"&gt;="&amp;('1. Kurulum'!$C$9+(7-1)*7)))</f>
        <v/>
      </c>
      <c r="I12" s="106">
        <f>IF($A12="","",COUNTIFS('3. İzin Kaydı'!$A$5:$A$200,$A12,'3. İzin Kaydı'!$F$5:$F$200,"Onaylandı",'3. İzin Kaydı'!$C$5:$C$200,"&lt;="&amp;('1. Kurulum'!$C$9+(8-1)*7+6),'3. İzin Kaydı'!$D$5:$D$200,"&gt;="&amp;('1. Kurulum'!$C$9+(8-1)*7)))</f>
        <v/>
      </c>
      <c r="J12" s="106">
        <f>IF($A12="","",COUNTIFS('3. İzin Kaydı'!$A$5:$A$200,$A12,'3. İzin Kaydı'!$F$5:$F$200,"Onaylandı",'3. İzin Kaydı'!$C$5:$C$200,"&lt;="&amp;('1. Kurulum'!$C$9+(9-1)*7+6),'3. İzin Kaydı'!$D$5:$D$200,"&gt;="&amp;('1. Kurulum'!$C$9+(9-1)*7)))</f>
        <v/>
      </c>
      <c r="K12" s="106">
        <f>IF($A12="","",COUNTIFS('3. İzin Kaydı'!$A$5:$A$200,$A12,'3. İzin Kaydı'!$F$5:$F$200,"Onaylandı",'3. İzin Kaydı'!$C$5:$C$200,"&lt;="&amp;('1. Kurulum'!$C$9+(10-1)*7+6),'3. İzin Kaydı'!$D$5:$D$200,"&gt;="&amp;('1. Kurulum'!$C$9+(10-1)*7)))</f>
        <v/>
      </c>
      <c r="L12" s="106">
        <f>IF($A12="","",COUNTIFS('3. İzin Kaydı'!$A$5:$A$200,$A12,'3. İzin Kaydı'!$F$5:$F$200,"Onaylandı",'3. İzin Kaydı'!$C$5:$C$200,"&lt;="&amp;('1. Kurulum'!$C$9+(11-1)*7+6),'3. İzin Kaydı'!$D$5:$D$200,"&gt;="&amp;('1. Kurulum'!$C$9+(11-1)*7)))</f>
        <v/>
      </c>
      <c r="M12" s="106">
        <f>IF($A12="","",COUNTIFS('3. İzin Kaydı'!$A$5:$A$200,$A12,'3. İzin Kaydı'!$F$5:$F$200,"Onaylandı",'3. İzin Kaydı'!$C$5:$C$200,"&lt;="&amp;('1. Kurulum'!$C$9+(12-1)*7+6),'3. İzin Kaydı'!$D$5:$D$200,"&gt;="&amp;('1. Kurulum'!$C$9+(12-1)*7)))</f>
        <v/>
      </c>
      <c r="N12" s="106">
        <f>IF($A12="","",COUNTIFS('3. İzin Kaydı'!$A$5:$A$200,$A12,'3. İzin Kaydı'!$F$5:$F$200,"Onaylandı",'3. İzin Kaydı'!$C$5:$C$200,"&lt;="&amp;('1. Kurulum'!$C$9+(13-1)*7+6),'3. İzin Kaydı'!$D$5:$D$200,"&gt;="&amp;('1. Kurulum'!$C$9+(13-1)*7)))</f>
        <v/>
      </c>
      <c r="O12" s="106">
        <f>IF($A12="","",COUNTIFS('3. İzin Kaydı'!$A$5:$A$200,$A12,'3. İzin Kaydı'!$F$5:$F$200,"Onaylandı",'3. İzin Kaydı'!$C$5:$C$200,"&lt;="&amp;('1. Kurulum'!$C$9+(14-1)*7+6),'3. İzin Kaydı'!$D$5:$D$200,"&gt;="&amp;('1. Kurulum'!$C$9+(14-1)*7)))</f>
        <v/>
      </c>
      <c r="P12" s="106">
        <f>IF($A12="","",COUNTIFS('3. İzin Kaydı'!$A$5:$A$200,$A12,'3. İzin Kaydı'!$F$5:$F$200,"Onaylandı",'3. İzin Kaydı'!$C$5:$C$200,"&lt;="&amp;('1. Kurulum'!$C$9+(15-1)*7+6),'3. İzin Kaydı'!$D$5:$D$200,"&gt;="&amp;('1. Kurulum'!$C$9+(15-1)*7)))</f>
        <v/>
      </c>
      <c r="Q12" s="106">
        <f>IF($A12="","",COUNTIFS('3. İzin Kaydı'!$A$5:$A$200,$A12,'3. İzin Kaydı'!$F$5:$F$200,"Onaylandı",'3. İzin Kaydı'!$C$5:$C$200,"&lt;="&amp;('1. Kurulum'!$C$9+(16-1)*7+6),'3. İzin Kaydı'!$D$5:$D$200,"&gt;="&amp;('1. Kurulum'!$C$9+(16-1)*7)))</f>
        <v/>
      </c>
      <c r="R12" s="106">
        <f>IF($A12="","",COUNTIFS('3. İzin Kaydı'!$A$5:$A$200,$A12,'3. İzin Kaydı'!$F$5:$F$200,"Onaylandı",'3. İzin Kaydı'!$C$5:$C$200,"&lt;="&amp;('1. Kurulum'!$C$9+(17-1)*7+6),'3. İzin Kaydı'!$D$5:$D$200,"&gt;="&amp;('1. Kurulum'!$C$9+(17-1)*7)))</f>
        <v/>
      </c>
      <c r="S12" s="106">
        <f>IF($A12="","",COUNTIFS('3. İzin Kaydı'!$A$5:$A$200,$A12,'3. İzin Kaydı'!$F$5:$F$200,"Onaylandı",'3. İzin Kaydı'!$C$5:$C$200,"&lt;="&amp;('1. Kurulum'!$C$9+(18-1)*7+6),'3. İzin Kaydı'!$D$5:$D$200,"&gt;="&amp;('1. Kurulum'!$C$9+(18-1)*7)))</f>
        <v/>
      </c>
      <c r="T12" s="106">
        <f>IF($A12="","",COUNTIFS('3. İzin Kaydı'!$A$5:$A$200,$A12,'3. İzin Kaydı'!$F$5:$F$200,"Onaylandı",'3. İzin Kaydı'!$C$5:$C$200,"&lt;="&amp;('1. Kurulum'!$C$9+(19-1)*7+6),'3. İzin Kaydı'!$D$5:$D$200,"&gt;="&amp;('1. Kurulum'!$C$9+(19-1)*7)))</f>
        <v/>
      </c>
      <c r="U12" s="106">
        <f>IF($A12="","",COUNTIFS('3. İzin Kaydı'!$A$5:$A$200,$A12,'3. İzin Kaydı'!$F$5:$F$200,"Onaylandı",'3. İzin Kaydı'!$C$5:$C$200,"&lt;="&amp;('1. Kurulum'!$C$9+(20-1)*7+6),'3. İzin Kaydı'!$D$5:$D$200,"&gt;="&amp;('1. Kurulum'!$C$9+(20-1)*7)))</f>
        <v/>
      </c>
      <c r="V12" s="106">
        <f>IF($A12="","",COUNTIFS('3. İzin Kaydı'!$A$5:$A$200,$A12,'3. İzin Kaydı'!$F$5:$F$200,"Onaylandı",'3. İzin Kaydı'!$C$5:$C$200,"&lt;="&amp;('1. Kurulum'!$C$9+(21-1)*7+6),'3. İzin Kaydı'!$D$5:$D$200,"&gt;="&amp;('1. Kurulum'!$C$9+(21-1)*7)))</f>
        <v/>
      </c>
      <c r="W12" s="106">
        <f>IF($A12="","",COUNTIFS('3. İzin Kaydı'!$A$5:$A$200,$A12,'3. İzin Kaydı'!$F$5:$F$200,"Onaylandı",'3. İzin Kaydı'!$C$5:$C$200,"&lt;="&amp;('1. Kurulum'!$C$9+(22-1)*7+6),'3. İzin Kaydı'!$D$5:$D$200,"&gt;="&amp;('1. Kurulum'!$C$9+(22-1)*7)))</f>
        <v/>
      </c>
      <c r="X12" s="106">
        <f>IF($A12="","",COUNTIFS('3. İzin Kaydı'!$A$5:$A$200,$A12,'3. İzin Kaydı'!$F$5:$F$200,"Onaylandı",'3. İzin Kaydı'!$C$5:$C$200,"&lt;="&amp;('1. Kurulum'!$C$9+(23-1)*7+6),'3. İzin Kaydı'!$D$5:$D$200,"&gt;="&amp;('1. Kurulum'!$C$9+(23-1)*7)))</f>
        <v/>
      </c>
      <c r="Y12" s="106">
        <f>IF($A12="","",COUNTIFS('3. İzin Kaydı'!$A$5:$A$200,$A12,'3. İzin Kaydı'!$F$5:$F$200,"Onaylandı",'3. İzin Kaydı'!$C$5:$C$200,"&lt;="&amp;('1. Kurulum'!$C$9+(24-1)*7+6),'3. İzin Kaydı'!$D$5:$D$200,"&gt;="&amp;('1. Kurulum'!$C$9+(24-1)*7)))</f>
        <v/>
      </c>
      <c r="Z12" s="106">
        <f>IF($A12="","",COUNTIFS('3. İzin Kaydı'!$A$5:$A$200,$A12,'3. İzin Kaydı'!$F$5:$F$200,"Onaylandı",'3. İzin Kaydı'!$C$5:$C$200,"&lt;="&amp;('1. Kurulum'!$C$9+(25-1)*7+6),'3. İzin Kaydı'!$D$5:$D$200,"&gt;="&amp;('1. Kurulum'!$C$9+(25-1)*7)))</f>
        <v/>
      </c>
      <c r="AA12" s="106">
        <f>IF($A12="","",COUNTIFS('3. İzin Kaydı'!$A$5:$A$200,$A12,'3. İzin Kaydı'!$F$5:$F$200,"Onaylandı",'3. İzin Kaydı'!$C$5:$C$200,"&lt;="&amp;('1. Kurulum'!$C$9+(26-1)*7+6),'3. İzin Kaydı'!$D$5:$D$200,"&gt;="&amp;('1. Kurulum'!$C$9+(26-1)*7)))</f>
        <v/>
      </c>
      <c r="AB12" s="106">
        <f>IF($A12="","",COUNTIFS('3. İzin Kaydı'!$A$5:$A$200,$A12,'3. İzin Kaydı'!$F$5:$F$200,"Onaylandı",'3. İzin Kaydı'!$C$5:$C$200,"&lt;="&amp;('1. Kurulum'!$C$9+(27-1)*7+6),'3. İzin Kaydı'!$D$5:$D$200,"&gt;="&amp;('1. Kurulum'!$C$9+(27-1)*7)))</f>
        <v/>
      </c>
      <c r="AC12" s="106">
        <f>IF($A12="","",COUNTIFS('3. İzin Kaydı'!$A$5:$A$200,$A12,'3. İzin Kaydı'!$F$5:$F$200,"Onaylandı",'3. İzin Kaydı'!$C$5:$C$200,"&lt;="&amp;('1. Kurulum'!$C$9+(28-1)*7+6),'3. İzin Kaydı'!$D$5:$D$200,"&gt;="&amp;('1. Kurulum'!$C$9+(28-1)*7)))</f>
        <v/>
      </c>
      <c r="AD12" s="106">
        <f>IF($A12="","",COUNTIFS('3. İzin Kaydı'!$A$5:$A$200,$A12,'3. İzin Kaydı'!$F$5:$F$200,"Onaylandı",'3. İzin Kaydı'!$C$5:$C$200,"&lt;="&amp;('1. Kurulum'!$C$9+(29-1)*7+6),'3. İzin Kaydı'!$D$5:$D$200,"&gt;="&amp;('1. Kurulum'!$C$9+(29-1)*7)))</f>
        <v/>
      </c>
      <c r="AE12" s="106">
        <f>IF($A12="","",COUNTIFS('3. İzin Kaydı'!$A$5:$A$200,$A12,'3. İzin Kaydı'!$F$5:$F$200,"Onaylandı",'3. İzin Kaydı'!$C$5:$C$200,"&lt;="&amp;('1. Kurulum'!$C$9+(30-1)*7+6),'3. İzin Kaydı'!$D$5:$D$200,"&gt;="&amp;('1. Kurulum'!$C$9+(30-1)*7)))</f>
        <v/>
      </c>
      <c r="AF12" s="106">
        <f>IF($A12="","",COUNTIFS('3. İzin Kaydı'!$A$5:$A$200,$A12,'3. İzin Kaydı'!$F$5:$F$200,"Onaylandı",'3. İzin Kaydı'!$C$5:$C$200,"&lt;="&amp;('1. Kurulum'!$C$9+(31-1)*7+6),'3. İzin Kaydı'!$D$5:$D$200,"&gt;="&amp;('1. Kurulum'!$C$9+(31-1)*7)))</f>
        <v/>
      </c>
      <c r="AG12" s="106">
        <f>IF($A12="","",COUNTIFS('3. İzin Kaydı'!$A$5:$A$200,$A12,'3. İzin Kaydı'!$F$5:$F$200,"Onaylandı",'3. İzin Kaydı'!$C$5:$C$200,"&lt;="&amp;('1. Kurulum'!$C$9+(32-1)*7+6),'3. İzin Kaydı'!$D$5:$D$200,"&gt;="&amp;('1. Kurulum'!$C$9+(32-1)*7)))</f>
        <v/>
      </c>
      <c r="AH12" s="106">
        <f>IF($A12="","",COUNTIFS('3. İzin Kaydı'!$A$5:$A$200,$A12,'3. İzin Kaydı'!$F$5:$F$200,"Onaylandı",'3. İzin Kaydı'!$C$5:$C$200,"&lt;="&amp;('1. Kurulum'!$C$9+(33-1)*7+6),'3. İzin Kaydı'!$D$5:$D$200,"&gt;="&amp;('1. Kurulum'!$C$9+(33-1)*7)))</f>
        <v/>
      </c>
      <c r="AI12" s="106">
        <f>IF($A12="","",COUNTIFS('3. İzin Kaydı'!$A$5:$A$200,$A12,'3. İzin Kaydı'!$F$5:$F$200,"Onaylandı",'3. İzin Kaydı'!$C$5:$C$200,"&lt;="&amp;('1. Kurulum'!$C$9+(34-1)*7+6),'3. İzin Kaydı'!$D$5:$D$200,"&gt;="&amp;('1. Kurulum'!$C$9+(34-1)*7)))</f>
        <v/>
      </c>
      <c r="AJ12" s="106">
        <f>IF($A12="","",COUNTIFS('3. İzin Kaydı'!$A$5:$A$200,$A12,'3. İzin Kaydı'!$F$5:$F$200,"Onaylandı",'3. İzin Kaydı'!$C$5:$C$200,"&lt;="&amp;('1. Kurulum'!$C$9+(35-1)*7+6),'3. İzin Kaydı'!$D$5:$D$200,"&gt;="&amp;('1. Kurulum'!$C$9+(35-1)*7)))</f>
        <v/>
      </c>
      <c r="AK12" s="106">
        <f>IF($A12="","",COUNTIFS('3. İzin Kaydı'!$A$5:$A$200,$A12,'3. İzin Kaydı'!$F$5:$F$200,"Onaylandı",'3. İzin Kaydı'!$C$5:$C$200,"&lt;="&amp;('1. Kurulum'!$C$9+(36-1)*7+6),'3. İzin Kaydı'!$D$5:$D$200,"&gt;="&amp;('1. Kurulum'!$C$9+(36-1)*7)))</f>
        <v/>
      </c>
      <c r="AL12" s="106">
        <f>IF($A12="","",COUNTIFS('3. İzin Kaydı'!$A$5:$A$200,$A12,'3. İzin Kaydı'!$F$5:$F$200,"Onaylandı",'3. İzin Kaydı'!$C$5:$C$200,"&lt;="&amp;('1. Kurulum'!$C$9+(37-1)*7+6),'3. İzin Kaydı'!$D$5:$D$200,"&gt;="&amp;('1. Kurulum'!$C$9+(37-1)*7)))</f>
        <v/>
      </c>
      <c r="AM12" s="106">
        <f>IF($A12="","",COUNTIFS('3. İzin Kaydı'!$A$5:$A$200,$A12,'3. İzin Kaydı'!$F$5:$F$200,"Onaylandı",'3. İzin Kaydı'!$C$5:$C$200,"&lt;="&amp;('1. Kurulum'!$C$9+(38-1)*7+6),'3. İzin Kaydı'!$D$5:$D$200,"&gt;="&amp;('1. Kurulum'!$C$9+(38-1)*7)))</f>
        <v/>
      </c>
      <c r="AN12" s="106">
        <f>IF($A12="","",COUNTIFS('3. İzin Kaydı'!$A$5:$A$200,$A12,'3. İzin Kaydı'!$F$5:$F$200,"Onaylandı",'3. İzin Kaydı'!$C$5:$C$200,"&lt;="&amp;('1. Kurulum'!$C$9+(39-1)*7+6),'3. İzin Kaydı'!$D$5:$D$200,"&gt;="&amp;('1. Kurulum'!$C$9+(39-1)*7)))</f>
        <v/>
      </c>
      <c r="AO12" s="106">
        <f>IF($A12="","",COUNTIFS('3. İzin Kaydı'!$A$5:$A$200,$A12,'3. İzin Kaydı'!$F$5:$F$200,"Onaylandı",'3. İzin Kaydı'!$C$5:$C$200,"&lt;="&amp;('1. Kurulum'!$C$9+(40-1)*7+6),'3. İzin Kaydı'!$D$5:$D$200,"&gt;="&amp;('1. Kurulum'!$C$9+(40-1)*7)))</f>
        <v/>
      </c>
      <c r="AP12" s="106">
        <f>IF($A12="","",COUNTIFS('3. İzin Kaydı'!$A$5:$A$200,$A12,'3. İzin Kaydı'!$F$5:$F$200,"Onaylandı",'3. İzin Kaydı'!$C$5:$C$200,"&lt;="&amp;('1. Kurulum'!$C$9+(41-1)*7+6),'3. İzin Kaydı'!$D$5:$D$200,"&gt;="&amp;('1. Kurulum'!$C$9+(41-1)*7)))</f>
        <v/>
      </c>
      <c r="AQ12" s="106">
        <f>IF($A12="","",COUNTIFS('3. İzin Kaydı'!$A$5:$A$200,$A12,'3. İzin Kaydı'!$F$5:$F$200,"Onaylandı",'3. İzin Kaydı'!$C$5:$C$200,"&lt;="&amp;('1. Kurulum'!$C$9+(42-1)*7+6),'3. İzin Kaydı'!$D$5:$D$200,"&gt;="&amp;('1. Kurulum'!$C$9+(42-1)*7)))</f>
        <v/>
      </c>
      <c r="AR12" s="106">
        <f>IF($A12="","",COUNTIFS('3. İzin Kaydı'!$A$5:$A$200,$A12,'3. İzin Kaydı'!$F$5:$F$200,"Onaylandı",'3. İzin Kaydı'!$C$5:$C$200,"&lt;="&amp;('1. Kurulum'!$C$9+(43-1)*7+6),'3. İzin Kaydı'!$D$5:$D$200,"&gt;="&amp;('1. Kurulum'!$C$9+(43-1)*7)))</f>
        <v/>
      </c>
      <c r="AS12" s="106">
        <f>IF($A12="","",COUNTIFS('3. İzin Kaydı'!$A$5:$A$200,$A12,'3. İzin Kaydı'!$F$5:$F$200,"Onaylandı",'3. İzin Kaydı'!$C$5:$C$200,"&lt;="&amp;('1. Kurulum'!$C$9+(44-1)*7+6),'3. İzin Kaydı'!$D$5:$D$200,"&gt;="&amp;('1. Kurulum'!$C$9+(44-1)*7)))</f>
        <v/>
      </c>
      <c r="AT12" s="106">
        <f>IF($A12="","",COUNTIFS('3. İzin Kaydı'!$A$5:$A$200,$A12,'3. İzin Kaydı'!$F$5:$F$200,"Onaylandı",'3. İzin Kaydı'!$C$5:$C$200,"&lt;="&amp;('1. Kurulum'!$C$9+(45-1)*7+6),'3. İzin Kaydı'!$D$5:$D$200,"&gt;="&amp;('1. Kurulum'!$C$9+(45-1)*7)))</f>
        <v/>
      </c>
      <c r="AU12" s="106">
        <f>IF($A12="","",COUNTIFS('3. İzin Kaydı'!$A$5:$A$200,$A12,'3. İzin Kaydı'!$F$5:$F$200,"Onaylandı",'3. İzin Kaydı'!$C$5:$C$200,"&lt;="&amp;('1. Kurulum'!$C$9+(46-1)*7+6),'3. İzin Kaydı'!$D$5:$D$200,"&gt;="&amp;('1. Kurulum'!$C$9+(46-1)*7)))</f>
        <v/>
      </c>
      <c r="AV12" s="106">
        <f>IF($A12="","",COUNTIFS('3. İzin Kaydı'!$A$5:$A$200,$A12,'3. İzin Kaydı'!$F$5:$F$200,"Onaylandı",'3. İzin Kaydı'!$C$5:$C$200,"&lt;="&amp;('1. Kurulum'!$C$9+(47-1)*7+6),'3. İzin Kaydı'!$D$5:$D$200,"&gt;="&amp;('1. Kurulum'!$C$9+(47-1)*7)))</f>
        <v/>
      </c>
      <c r="AW12" s="106">
        <f>IF($A12="","",COUNTIFS('3. İzin Kaydı'!$A$5:$A$200,$A12,'3. İzin Kaydı'!$F$5:$F$200,"Onaylandı",'3. İzin Kaydı'!$C$5:$C$200,"&lt;="&amp;('1. Kurulum'!$C$9+(48-1)*7+6),'3. İzin Kaydı'!$D$5:$D$200,"&gt;="&amp;('1. Kurulum'!$C$9+(48-1)*7)))</f>
        <v/>
      </c>
      <c r="AX12" s="106">
        <f>IF($A12="","",COUNTIFS('3. İzin Kaydı'!$A$5:$A$200,$A12,'3. İzin Kaydı'!$F$5:$F$200,"Onaylandı",'3. İzin Kaydı'!$C$5:$C$200,"&lt;="&amp;('1. Kurulum'!$C$9+(49-1)*7+6),'3. İzin Kaydı'!$D$5:$D$200,"&gt;="&amp;('1. Kurulum'!$C$9+(49-1)*7)))</f>
        <v/>
      </c>
      <c r="AY12" s="106">
        <f>IF($A12="","",COUNTIFS('3. İzin Kaydı'!$A$5:$A$200,$A12,'3. İzin Kaydı'!$F$5:$F$200,"Onaylandı",'3. İzin Kaydı'!$C$5:$C$200,"&lt;="&amp;('1. Kurulum'!$C$9+(50-1)*7+6),'3. İzin Kaydı'!$D$5:$D$200,"&gt;="&amp;('1. Kurulum'!$C$9+(50-1)*7)))</f>
        <v/>
      </c>
      <c r="AZ12" s="106">
        <f>IF($A12="","",COUNTIFS('3. İzin Kaydı'!$A$5:$A$200,$A12,'3. İzin Kaydı'!$F$5:$F$200,"Onaylandı",'3. İzin Kaydı'!$C$5:$C$200,"&lt;="&amp;('1. Kurulum'!$C$9+(51-1)*7+6),'3. İzin Kaydı'!$D$5:$D$200,"&gt;="&amp;('1. Kurulum'!$C$9+(51-1)*7)))</f>
        <v/>
      </c>
      <c r="BA12" s="106">
        <f>IF($A12="","",COUNTIFS('3. İzin Kaydı'!$A$5:$A$200,$A12,'3. İzin Kaydı'!$F$5:$F$200,"Onaylandı",'3. İzin Kaydı'!$C$5:$C$200,"&lt;="&amp;('1. Kurulum'!$C$9+(52-1)*7+6),'3. İzin Kaydı'!$D$5:$D$200,"&gt;="&amp;('1. Kurulum'!$C$9+(52-1)*7)))</f>
        <v/>
      </c>
    </row>
    <row r="13" ht="18" customHeight="1" s="55">
      <c r="A13" s="105">
        <f>IF('2. Çalışanlar'!A13="","",'2. Çalışanlar'!A13)</f>
        <v/>
      </c>
      <c r="B13" s="106">
        <f>IF($A13="","",COUNTIFS('3. İzin Kaydı'!$A$5:$A$200,$A13,'3. İzin Kaydı'!$F$5:$F$200,"Onaylandı",'3. İzin Kaydı'!$C$5:$C$200,"&lt;="&amp;('1. Kurulum'!$C$9+(1-1)*7+6),'3. İzin Kaydı'!$D$5:$D$200,"&gt;="&amp;('1. Kurulum'!$C$9+(1-1)*7)))</f>
        <v/>
      </c>
      <c r="C13" s="106">
        <f>IF($A13="","",COUNTIFS('3. İzin Kaydı'!$A$5:$A$200,$A13,'3. İzin Kaydı'!$F$5:$F$200,"Onaylandı",'3. İzin Kaydı'!$C$5:$C$200,"&lt;="&amp;('1. Kurulum'!$C$9+(2-1)*7+6),'3. İzin Kaydı'!$D$5:$D$200,"&gt;="&amp;('1. Kurulum'!$C$9+(2-1)*7)))</f>
        <v/>
      </c>
      <c r="D13" s="106">
        <f>IF($A13="","",COUNTIFS('3. İzin Kaydı'!$A$5:$A$200,$A13,'3. İzin Kaydı'!$F$5:$F$200,"Onaylandı",'3. İzin Kaydı'!$C$5:$C$200,"&lt;="&amp;('1. Kurulum'!$C$9+(3-1)*7+6),'3. İzin Kaydı'!$D$5:$D$200,"&gt;="&amp;('1. Kurulum'!$C$9+(3-1)*7)))</f>
        <v/>
      </c>
      <c r="E13" s="106">
        <f>IF($A13="","",COUNTIFS('3. İzin Kaydı'!$A$5:$A$200,$A13,'3. İzin Kaydı'!$F$5:$F$200,"Onaylandı",'3. İzin Kaydı'!$C$5:$C$200,"&lt;="&amp;('1. Kurulum'!$C$9+(4-1)*7+6),'3. İzin Kaydı'!$D$5:$D$200,"&gt;="&amp;('1. Kurulum'!$C$9+(4-1)*7)))</f>
        <v/>
      </c>
      <c r="F13" s="106">
        <f>IF($A13="","",COUNTIFS('3. İzin Kaydı'!$A$5:$A$200,$A13,'3. İzin Kaydı'!$F$5:$F$200,"Onaylandı",'3. İzin Kaydı'!$C$5:$C$200,"&lt;="&amp;('1. Kurulum'!$C$9+(5-1)*7+6),'3. İzin Kaydı'!$D$5:$D$200,"&gt;="&amp;('1. Kurulum'!$C$9+(5-1)*7)))</f>
        <v/>
      </c>
      <c r="G13" s="106">
        <f>IF($A13="","",COUNTIFS('3. İzin Kaydı'!$A$5:$A$200,$A13,'3. İzin Kaydı'!$F$5:$F$200,"Onaylandı",'3. İzin Kaydı'!$C$5:$C$200,"&lt;="&amp;('1. Kurulum'!$C$9+(6-1)*7+6),'3. İzin Kaydı'!$D$5:$D$200,"&gt;="&amp;('1. Kurulum'!$C$9+(6-1)*7)))</f>
        <v/>
      </c>
      <c r="H13" s="106">
        <f>IF($A13="","",COUNTIFS('3. İzin Kaydı'!$A$5:$A$200,$A13,'3. İzin Kaydı'!$F$5:$F$200,"Onaylandı",'3. İzin Kaydı'!$C$5:$C$200,"&lt;="&amp;('1. Kurulum'!$C$9+(7-1)*7+6),'3. İzin Kaydı'!$D$5:$D$200,"&gt;="&amp;('1. Kurulum'!$C$9+(7-1)*7)))</f>
        <v/>
      </c>
      <c r="I13" s="106">
        <f>IF($A13="","",COUNTIFS('3. İzin Kaydı'!$A$5:$A$200,$A13,'3. İzin Kaydı'!$F$5:$F$200,"Onaylandı",'3. İzin Kaydı'!$C$5:$C$200,"&lt;="&amp;('1. Kurulum'!$C$9+(8-1)*7+6),'3. İzin Kaydı'!$D$5:$D$200,"&gt;="&amp;('1. Kurulum'!$C$9+(8-1)*7)))</f>
        <v/>
      </c>
      <c r="J13" s="106">
        <f>IF($A13="","",COUNTIFS('3. İzin Kaydı'!$A$5:$A$200,$A13,'3. İzin Kaydı'!$F$5:$F$200,"Onaylandı",'3. İzin Kaydı'!$C$5:$C$200,"&lt;="&amp;('1. Kurulum'!$C$9+(9-1)*7+6),'3. İzin Kaydı'!$D$5:$D$200,"&gt;="&amp;('1. Kurulum'!$C$9+(9-1)*7)))</f>
        <v/>
      </c>
      <c r="K13" s="106">
        <f>IF($A13="","",COUNTIFS('3. İzin Kaydı'!$A$5:$A$200,$A13,'3. İzin Kaydı'!$F$5:$F$200,"Onaylandı",'3. İzin Kaydı'!$C$5:$C$200,"&lt;="&amp;('1. Kurulum'!$C$9+(10-1)*7+6),'3. İzin Kaydı'!$D$5:$D$200,"&gt;="&amp;('1. Kurulum'!$C$9+(10-1)*7)))</f>
        <v/>
      </c>
      <c r="L13" s="106">
        <f>IF($A13="","",COUNTIFS('3. İzin Kaydı'!$A$5:$A$200,$A13,'3. İzin Kaydı'!$F$5:$F$200,"Onaylandı",'3. İzin Kaydı'!$C$5:$C$200,"&lt;="&amp;('1. Kurulum'!$C$9+(11-1)*7+6),'3. İzin Kaydı'!$D$5:$D$200,"&gt;="&amp;('1. Kurulum'!$C$9+(11-1)*7)))</f>
        <v/>
      </c>
      <c r="M13" s="106">
        <f>IF($A13="","",COUNTIFS('3. İzin Kaydı'!$A$5:$A$200,$A13,'3. İzin Kaydı'!$F$5:$F$200,"Onaylandı",'3. İzin Kaydı'!$C$5:$C$200,"&lt;="&amp;('1. Kurulum'!$C$9+(12-1)*7+6),'3. İzin Kaydı'!$D$5:$D$200,"&gt;="&amp;('1. Kurulum'!$C$9+(12-1)*7)))</f>
        <v/>
      </c>
      <c r="N13" s="106">
        <f>IF($A13="","",COUNTIFS('3. İzin Kaydı'!$A$5:$A$200,$A13,'3. İzin Kaydı'!$F$5:$F$200,"Onaylandı",'3. İzin Kaydı'!$C$5:$C$200,"&lt;="&amp;('1. Kurulum'!$C$9+(13-1)*7+6),'3. İzin Kaydı'!$D$5:$D$200,"&gt;="&amp;('1. Kurulum'!$C$9+(13-1)*7)))</f>
        <v/>
      </c>
      <c r="O13" s="106">
        <f>IF($A13="","",COUNTIFS('3. İzin Kaydı'!$A$5:$A$200,$A13,'3. İzin Kaydı'!$F$5:$F$200,"Onaylandı",'3. İzin Kaydı'!$C$5:$C$200,"&lt;="&amp;('1. Kurulum'!$C$9+(14-1)*7+6),'3. İzin Kaydı'!$D$5:$D$200,"&gt;="&amp;('1. Kurulum'!$C$9+(14-1)*7)))</f>
        <v/>
      </c>
      <c r="P13" s="106">
        <f>IF($A13="","",COUNTIFS('3. İzin Kaydı'!$A$5:$A$200,$A13,'3. İzin Kaydı'!$F$5:$F$200,"Onaylandı",'3. İzin Kaydı'!$C$5:$C$200,"&lt;="&amp;('1. Kurulum'!$C$9+(15-1)*7+6),'3. İzin Kaydı'!$D$5:$D$200,"&gt;="&amp;('1. Kurulum'!$C$9+(15-1)*7)))</f>
        <v/>
      </c>
      <c r="Q13" s="106">
        <f>IF($A13="","",COUNTIFS('3. İzin Kaydı'!$A$5:$A$200,$A13,'3. İzin Kaydı'!$F$5:$F$200,"Onaylandı",'3. İzin Kaydı'!$C$5:$C$200,"&lt;="&amp;('1. Kurulum'!$C$9+(16-1)*7+6),'3. İzin Kaydı'!$D$5:$D$200,"&gt;="&amp;('1. Kurulum'!$C$9+(16-1)*7)))</f>
        <v/>
      </c>
      <c r="R13" s="106">
        <f>IF($A13="","",COUNTIFS('3. İzin Kaydı'!$A$5:$A$200,$A13,'3. İzin Kaydı'!$F$5:$F$200,"Onaylandı",'3. İzin Kaydı'!$C$5:$C$200,"&lt;="&amp;('1. Kurulum'!$C$9+(17-1)*7+6),'3. İzin Kaydı'!$D$5:$D$200,"&gt;="&amp;('1. Kurulum'!$C$9+(17-1)*7)))</f>
        <v/>
      </c>
      <c r="S13" s="106">
        <f>IF($A13="","",COUNTIFS('3. İzin Kaydı'!$A$5:$A$200,$A13,'3. İzin Kaydı'!$F$5:$F$200,"Onaylandı",'3. İzin Kaydı'!$C$5:$C$200,"&lt;="&amp;('1. Kurulum'!$C$9+(18-1)*7+6),'3. İzin Kaydı'!$D$5:$D$200,"&gt;="&amp;('1. Kurulum'!$C$9+(18-1)*7)))</f>
        <v/>
      </c>
      <c r="T13" s="106">
        <f>IF($A13="","",COUNTIFS('3. İzin Kaydı'!$A$5:$A$200,$A13,'3. İzin Kaydı'!$F$5:$F$200,"Onaylandı",'3. İzin Kaydı'!$C$5:$C$200,"&lt;="&amp;('1. Kurulum'!$C$9+(19-1)*7+6),'3. İzin Kaydı'!$D$5:$D$200,"&gt;="&amp;('1. Kurulum'!$C$9+(19-1)*7)))</f>
        <v/>
      </c>
      <c r="U13" s="106">
        <f>IF($A13="","",COUNTIFS('3. İzin Kaydı'!$A$5:$A$200,$A13,'3. İzin Kaydı'!$F$5:$F$200,"Onaylandı",'3. İzin Kaydı'!$C$5:$C$200,"&lt;="&amp;('1. Kurulum'!$C$9+(20-1)*7+6),'3. İzin Kaydı'!$D$5:$D$200,"&gt;="&amp;('1. Kurulum'!$C$9+(20-1)*7)))</f>
        <v/>
      </c>
      <c r="V13" s="106">
        <f>IF($A13="","",COUNTIFS('3. İzin Kaydı'!$A$5:$A$200,$A13,'3. İzin Kaydı'!$F$5:$F$200,"Onaylandı",'3. İzin Kaydı'!$C$5:$C$200,"&lt;="&amp;('1. Kurulum'!$C$9+(21-1)*7+6),'3. İzin Kaydı'!$D$5:$D$200,"&gt;="&amp;('1. Kurulum'!$C$9+(21-1)*7)))</f>
        <v/>
      </c>
      <c r="W13" s="106">
        <f>IF($A13="","",COUNTIFS('3. İzin Kaydı'!$A$5:$A$200,$A13,'3. İzin Kaydı'!$F$5:$F$200,"Onaylandı",'3. İzin Kaydı'!$C$5:$C$200,"&lt;="&amp;('1. Kurulum'!$C$9+(22-1)*7+6),'3. İzin Kaydı'!$D$5:$D$200,"&gt;="&amp;('1. Kurulum'!$C$9+(22-1)*7)))</f>
        <v/>
      </c>
      <c r="X13" s="106">
        <f>IF($A13="","",COUNTIFS('3. İzin Kaydı'!$A$5:$A$200,$A13,'3. İzin Kaydı'!$F$5:$F$200,"Onaylandı",'3. İzin Kaydı'!$C$5:$C$200,"&lt;="&amp;('1. Kurulum'!$C$9+(23-1)*7+6),'3. İzin Kaydı'!$D$5:$D$200,"&gt;="&amp;('1. Kurulum'!$C$9+(23-1)*7)))</f>
        <v/>
      </c>
      <c r="Y13" s="106">
        <f>IF($A13="","",COUNTIFS('3. İzin Kaydı'!$A$5:$A$200,$A13,'3. İzin Kaydı'!$F$5:$F$200,"Onaylandı",'3. İzin Kaydı'!$C$5:$C$200,"&lt;="&amp;('1. Kurulum'!$C$9+(24-1)*7+6),'3. İzin Kaydı'!$D$5:$D$200,"&gt;="&amp;('1. Kurulum'!$C$9+(24-1)*7)))</f>
        <v/>
      </c>
      <c r="Z13" s="106">
        <f>IF($A13="","",COUNTIFS('3. İzin Kaydı'!$A$5:$A$200,$A13,'3. İzin Kaydı'!$F$5:$F$200,"Onaylandı",'3. İzin Kaydı'!$C$5:$C$200,"&lt;="&amp;('1. Kurulum'!$C$9+(25-1)*7+6),'3. İzin Kaydı'!$D$5:$D$200,"&gt;="&amp;('1. Kurulum'!$C$9+(25-1)*7)))</f>
        <v/>
      </c>
      <c r="AA13" s="106">
        <f>IF($A13="","",COUNTIFS('3. İzin Kaydı'!$A$5:$A$200,$A13,'3. İzin Kaydı'!$F$5:$F$200,"Onaylandı",'3. İzin Kaydı'!$C$5:$C$200,"&lt;="&amp;('1. Kurulum'!$C$9+(26-1)*7+6),'3. İzin Kaydı'!$D$5:$D$200,"&gt;="&amp;('1. Kurulum'!$C$9+(26-1)*7)))</f>
        <v/>
      </c>
      <c r="AB13" s="106">
        <f>IF($A13="","",COUNTIFS('3. İzin Kaydı'!$A$5:$A$200,$A13,'3. İzin Kaydı'!$F$5:$F$200,"Onaylandı",'3. İzin Kaydı'!$C$5:$C$200,"&lt;="&amp;('1. Kurulum'!$C$9+(27-1)*7+6),'3. İzin Kaydı'!$D$5:$D$200,"&gt;="&amp;('1. Kurulum'!$C$9+(27-1)*7)))</f>
        <v/>
      </c>
      <c r="AC13" s="106">
        <f>IF($A13="","",COUNTIFS('3. İzin Kaydı'!$A$5:$A$200,$A13,'3. İzin Kaydı'!$F$5:$F$200,"Onaylandı",'3. İzin Kaydı'!$C$5:$C$200,"&lt;="&amp;('1. Kurulum'!$C$9+(28-1)*7+6),'3. İzin Kaydı'!$D$5:$D$200,"&gt;="&amp;('1. Kurulum'!$C$9+(28-1)*7)))</f>
        <v/>
      </c>
      <c r="AD13" s="106">
        <f>IF($A13="","",COUNTIFS('3. İzin Kaydı'!$A$5:$A$200,$A13,'3. İzin Kaydı'!$F$5:$F$200,"Onaylandı",'3. İzin Kaydı'!$C$5:$C$200,"&lt;="&amp;('1. Kurulum'!$C$9+(29-1)*7+6),'3. İzin Kaydı'!$D$5:$D$200,"&gt;="&amp;('1. Kurulum'!$C$9+(29-1)*7)))</f>
        <v/>
      </c>
      <c r="AE13" s="106">
        <f>IF($A13="","",COUNTIFS('3. İzin Kaydı'!$A$5:$A$200,$A13,'3. İzin Kaydı'!$F$5:$F$200,"Onaylandı",'3. İzin Kaydı'!$C$5:$C$200,"&lt;="&amp;('1. Kurulum'!$C$9+(30-1)*7+6),'3. İzin Kaydı'!$D$5:$D$200,"&gt;="&amp;('1. Kurulum'!$C$9+(30-1)*7)))</f>
        <v/>
      </c>
      <c r="AF13" s="106">
        <f>IF($A13="","",COUNTIFS('3. İzin Kaydı'!$A$5:$A$200,$A13,'3. İzin Kaydı'!$F$5:$F$200,"Onaylandı",'3. İzin Kaydı'!$C$5:$C$200,"&lt;="&amp;('1. Kurulum'!$C$9+(31-1)*7+6),'3. İzin Kaydı'!$D$5:$D$200,"&gt;="&amp;('1. Kurulum'!$C$9+(31-1)*7)))</f>
        <v/>
      </c>
      <c r="AG13" s="106">
        <f>IF($A13="","",COUNTIFS('3. İzin Kaydı'!$A$5:$A$200,$A13,'3. İzin Kaydı'!$F$5:$F$200,"Onaylandı",'3. İzin Kaydı'!$C$5:$C$200,"&lt;="&amp;('1. Kurulum'!$C$9+(32-1)*7+6),'3. İzin Kaydı'!$D$5:$D$200,"&gt;="&amp;('1. Kurulum'!$C$9+(32-1)*7)))</f>
        <v/>
      </c>
      <c r="AH13" s="106">
        <f>IF($A13="","",COUNTIFS('3. İzin Kaydı'!$A$5:$A$200,$A13,'3. İzin Kaydı'!$F$5:$F$200,"Onaylandı",'3. İzin Kaydı'!$C$5:$C$200,"&lt;="&amp;('1. Kurulum'!$C$9+(33-1)*7+6),'3. İzin Kaydı'!$D$5:$D$200,"&gt;="&amp;('1. Kurulum'!$C$9+(33-1)*7)))</f>
        <v/>
      </c>
      <c r="AI13" s="106">
        <f>IF($A13="","",COUNTIFS('3. İzin Kaydı'!$A$5:$A$200,$A13,'3. İzin Kaydı'!$F$5:$F$200,"Onaylandı",'3. İzin Kaydı'!$C$5:$C$200,"&lt;="&amp;('1. Kurulum'!$C$9+(34-1)*7+6),'3. İzin Kaydı'!$D$5:$D$200,"&gt;="&amp;('1. Kurulum'!$C$9+(34-1)*7)))</f>
        <v/>
      </c>
      <c r="AJ13" s="106">
        <f>IF($A13="","",COUNTIFS('3. İzin Kaydı'!$A$5:$A$200,$A13,'3. İzin Kaydı'!$F$5:$F$200,"Onaylandı",'3. İzin Kaydı'!$C$5:$C$200,"&lt;="&amp;('1. Kurulum'!$C$9+(35-1)*7+6),'3. İzin Kaydı'!$D$5:$D$200,"&gt;="&amp;('1. Kurulum'!$C$9+(35-1)*7)))</f>
        <v/>
      </c>
      <c r="AK13" s="106">
        <f>IF($A13="","",COUNTIFS('3. İzin Kaydı'!$A$5:$A$200,$A13,'3. İzin Kaydı'!$F$5:$F$200,"Onaylandı",'3. İzin Kaydı'!$C$5:$C$200,"&lt;="&amp;('1. Kurulum'!$C$9+(36-1)*7+6),'3. İzin Kaydı'!$D$5:$D$200,"&gt;="&amp;('1. Kurulum'!$C$9+(36-1)*7)))</f>
        <v/>
      </c>
      <c r="AL13" s="106">
        <f>IF($A13="","",COUNTIFS('3. İzin Kaydı'!$A$5:$A$200,$A13,'3. İzin Kaydı'!$F$5:$F$200,"Onaylandı",'3. İzin Kaydı'!$C$5:$C$200,"&lt;="&amp;('1. Kurulum'!$C$9+(37-1)*7+6),'3. İzin Kaydı'!$D$5:$D$200,"&gt;="&amp;('1. Kurulum'!$C$9+(37-1)*7)))</f>
        <v/>
      </c>
      <c r="AM13" s="106">
        <f>IF($A13="","",COUNTIFS('3. İzin Kaydı'!$A$5:$A$200,$A13,'3. İzin Kaydı'!$F$5:$F$200,"Onaylandı",'3. İzin Kaydı'!$C$5:$C$200,"&lt;="&amp;('1. Kurulum'!$C$9+(38-1)*7+6),'3. İzin Kaydı'!$D$5:$D$200,"&gt;="&amp;('1. Kurulum'!$C$9+(38-1)*7)))</f>
        <v/>
      </c>
      <c r="AN13" s="106">
        <f>IF($A13="","",COUNTIFS('3. İzin Kaydı'!$A$5:$A$200,$A13,'3. İzin Kaydı'!$F$5:$F$200,"Onaylandı",'3. İzin Kaydı'!$C$5:$C$200,"&lt;="&amp;('1. Kurulum'!$C$9+(39-1)*7+6),'3. İzin Kaydı'!$D$5:$D$200,"&gt;="&amp;('1. Kurulum'!$C$9+(39-1)*7)))</f>
        <v/>
      </c>
      <c r="AO13" s="106">
        <f>IF($A13="","",COUNTIFS('3. İzin Kaydı'!$A$5:$A$200,$A13,'3. İzin Kaydı'!$F$5:$F$200,"Onaylandı",'3. İzin Kaydı'!$C$5:$C$200,"&lt;="&amp;('1. Kurulum'!$C$9+(40-1)*7+6),'3. İzin Kaydı'!$D$5:$D$200,"&gt;="&amp;('1. Kurulum'!$C$9+(40-1)*7)))</f>
        <v/>
      </c>
      <c r="AP13" s="106">
        <f>IF($A13="","",COUNTIFS('3. İzin Kaydı'!$A$5:$A$200,$A13,'3. İzin Kaydı'!$F$5:$F$200,"Onaylandı",'3. İzin Kaydı'!$C$5:$C$200,"&lt;="&amp;('1. Kurulum'!$C$9+(41-1)*7+6),'3. İzin Kaydı'!$D$5:$D$200,"&gt;="&amp;('1. Kurulum'!$C$9+(41-1)*7)))</f>
        <v/>
      </c>
      <c r="AQ13" s="106">
        <f>IF($A13="","",COUNTIFS('3. İzin Kaydı'!$A$5:$A$200,$A13,'3. İzin Kaydı'!$F$5:$F$200,"Onaylandı",'3. İzin Kaydı'!$C$5:$C$200,"&lt;="&amp;('1. Kurulum'!$C$9+(42-1)*7+6),'3. İzin Kaydı'!$D$5:$D$200,"&gt;="&amp;('1. Kurulum'!$C$9+(42-1)*7)))</f>
        <v/>
      </c>
      <c r="AR13" s="106">
        <f>IF($A13="","",COUNTIFS('3. İzin Kaydı'!$A$5:$A$200,$A13,'3. İzin Kaydı'!$F$5:$F$200,"Onaylandı",'3. İzin Kaydı'!$C$5:$C$200,"&lt;="&amp;('1. Kurulum'!$C$9+(43-1)*7+6),'3. İzin Kaydı'!$D$5:$D$200,"&gt;="&amp;('1. Kurulum'!$C$9+(43-1)*7)))</f>
        <v/>
      </c>
      <c r="AS13" s="106">
        <f>IF($A13="","",COUNTIFS('3. İzin Kaydı'!$A$5:$A$200,$A13,'3. İzin Kaydı'!$F$5:$F$200,"Onaylandı",'3. İzin Kaydı'!$C$5:$C$200,"&lt;="&amp;('1. Kurulum'!$C$9+(44-1)*7+6),'3. İzin Kaydı'!$D$5:$D$200,"&gt;="&amp;('1. Kurulum'!$C$9+(44-1)*7)))</f>
        <v/>
      </c>
      <c r="AT13" s="106">
        <f>IF($A13="","",COUNTIFS('3. İzin Kaydı'!$A$5:$A$200,$A13,'3. İzin Kaydı'!$F$5:$F$200,"Onaylandı",'3. İzin Kaydı'!$C$5:$C$200,"&lt;="&amp;('1. Kurulum'!$C$9+(45-1)*7+6),'3. İzin Kaydı'!$D$5:$D$200,"&gt;="&amp;('1. Kurulum'!$C$9+(45-1)*7)))</f>
        <v/>
      </c>
      <c r="AU13" s="106">
        <f>IF($A13="","",COUNTIFS('3. İzin Kaydı'!$A$5:$A$200,$A13,'3. İzin Kaydı'!$F$5:$F$200,"Onaylandı",'3. İzin Kaydı'!$C$5:$C$200,"&lt;="&amp;('1. Kurulum'!$C$9+(46-1)*7+6),'3. İzin Kaydı'!$D$5:$D$200,"&gt;="&amp;('1. Kurulum'!$C$9+(46-1)*7)))</f>
        <v/>
      </c>
      <c r="AV13" s="106">
        <f>IF($A13="","",COUNTIFS('3. İzin Kaydı'!$A$5:$A$200,$A13,'3. İzin Kaydı'!$F$5:$F$200,"Onaylandı",'3. İzin Kaydı'!$C$5:$C$200,"&lt;="&amp;('1. Kurulum'!$C$9+(47-1)*7+6),'3. İzin Kaydı'!$D$5:$D$200,"&gt;="&amp;('1. Kurulum'!$C$9+(47-1)*7)))</f>
        <v/>
      </c>
      <c r="AW13" s="106">
        <f>IF($A13="","",COUNTIFS('3. İzin Kaydı'!$A$5:$A$200,$A13,'3. İzin Kaydı'!$F$5:$F$200,"Onaylandı",'3. İzin Kaydı'!$C$5:$C$200,"&lt;="&amp;('1. Kurulum'!$C$9+(48-1)*7+6),'3. İzin Kaydı'!$D$5:$D$200,"&gt;="&amp;('1. Kurulum'!$C$9+(48-1)*7)))</f>
        <v/>
      </c>
      <c r="AX13" s="106">
        <f>IF($A13="","",COUNTIFS('3. İzin Kaydı'!$A$5:$A$200,$A13,'3. İzin Kaydı'!$F$5:$F$200,"Onaylandı",'3. İzin Kaydı'!$C$5:$C$200,"&lt;="&amp;('1. Kurulum'!$C$9+(49-1)*7+6),'3. İzin Kaydı'!$D$5:$D$200,"&gt;="&amp;('1. Kurulum'!$C$9+(49-1)*7)))</f>
        <v/>
      </c>
      <c r="AY13" s="106">
        <f>IF($A13="","",COUNTIFS('3. İzin Kaydı'!$A$5:$A$200,$A13,'3. İzin Kaydı'!$F$5:$F$200,"Onaylandı",'3. İzin Kaydı'!$C$5:$C$200,"&lt;="&amp;('1. Kurulum'!$C$9+(50-1)*7+6),'3. İzin Kaydı'!$D$5:$D$200,"&gt;="&amp;('1. Kurulum'!$C$9+(50-1)*7)))</f>
        <v/>
      </c>
      <c r="AZ13" s="106">
        <f>IF($A13="","",COUNTIFS('3. İzin Kaydı'!$A$5:$A$200,$A13,'3. İzin Kaydı'!$F$5:$F$200,"Onaylandı",'3. İzin Kaydı'!$C$5:$C$200,"&lt;="&amp;('1. Kurulum'!$C$9+(51-1)*7+6),'3. İzin Kaydı'!$D$5:$D$200,"&gt;="&amp;('1. Kurulum'!$C$9+(51-1)*7)))</f>
        <v/>
      </c>
      <c r="BA13" s="106">
        <f>IF($A13="","",COUNTIFS('3. İzin Kaydı'!$A$5:$A$200,$A13,'3. İzin Kaydı'!$F$5:$F$200,"Onaylandı",'3. İzin Kaydı'!$C$5:$C$200,"&lt;="&amp;('1. Kurulum'!$C$9+(52-1)*7+6),'3. İzin Kaydı'!$D$5:$D$200,"&gt;="&amp;('1. Kurulum'!$C$9+(52-1)*7)))</f>
        <v/>
      </c>
    </row>
    <row r="14" ht="18" customHeight="1" s="55">
      <c r="A14" s="105">
        <f>IF('2. Çalışanlar'!A14="","",'2. Çalışanlar'!A14)</f>
        <v/>
      </c>
      <c r="B14" s="106">
        <f>IF($A14="","",COUNTIFS('3. İzin Kaydı'!$A$5:$A$200,$A14,'3. İzin Kaydı'!$F$5:$F$200,"Onaylandı",'3. İzin Kaydı'!$C$5:$C$200,"&lt;="&amp;('1. Kurulum'!$C$9+(1-1)*7+6),'3. İzin Kaydı'!$D$5:$D$200,"&gt;="&amp;('1. Kurulum'!$C$9+(1-1)*7)))</f>
        <v/>
      </c>
      <c r="C14" s="106">
        <f>IF($A14="","",COUNTIFS('3. İzin Kaydı'!$A$5:$A$200,$A14,'3. İzin Kaydı'!$F$5:$F$200,"Onaylandı",'3. İzin Kaydı'!$C$5:$C$200,"&lt;="&amp;('1. Kurulum'!$C$9+(2-1)*7+6),'3. İzin Kaydı'!$D$5:$D$200,"&gt;="&amp;('1. Kurulum'!$C$9+(2-1)*7)))</f>
        <v/>
      </c>
      <c r="D14" s="106">
        <f>IF($A14="","",COUNTIFS('3. İzin Kaydı'!$A$5:$A$200,$A14,'3. İzin Kaydı'!$F$5:$F$200,"Onaylandı",'3. İzin Kaydı'!$C$5:$C$200,"&lt;="&amp;('1. Kurulum'!$C$9+(3-1)*7+6),'3. İzin Kaydı'!$D$5:$D$200,"&gt;="&amp;('1. Kurulum'!$C$9+(3-1)*7)))</f>
        <v/>
      </c>
      <c r="E14" s="106">
        <f>IF($A14="","",COUNTIFS('3. İzin Kaydı'!$A$5:$A$200,$A14,'3. İzin Kaydı'!$F$5:$F$200,"Onaylandı",'3. İzin Kaydı'!$C$5:$C$200,"&lt;="&amp;('1. Kurulum'!$C$9+(4-1)*7+6),'3. İzin Kaydı'!$D$5:$D$200,"&gt;="&amp;('1. Kurulum'!$C$9+(4-1)*7)))</f>
        <v/>
      </c>
      <c r="F14" s="106">
        <f>IF($A14="","",COUNTIFS('3. İzin Kaydı'!$A$5:$A$200,$A14,'3. İzin Kaydı'!$F$5:$F$200,"Onaylandı",'3. İzin Kaydı'!$C$5:$C$200,"&lt;="&amp;('1. Kurulum'!$C$9+(5-1)*7+6),'3. İzin Kaydı'!$D$5:$D$200,"&gt;="&amp;('1. Kurulum'!$C$9+(5-1)*7)))</f>
        <v/>
      </c>
      <c r="G14" s="106">
        <f>IF($A14="","",COUNTIFS('3. İzin Kaydı'!$A$5:$A$200,$A14,'3. İzin Kaydı'!$F$5:$F$200,"Onaylandı",'3. İzin Kaydı'!$C$5:$C$200,"&lt;="&amp;('1. Kurulum'!$C$9+(6-1)*7+6),'3. İzin Kaydı'!$D$5:$D$200,"&gt;="&amp;('1. Kurulum'!$C$9+(6-1)*7)))</f>
        <v/>
      </c>
      <c r="H14" s="106">
        <f>IF($A14="","",COUNTIFS('3. İzin Kaydı'!$A$5:$A$200,$A14,'3. İzin Kaydı'!$F$5:$F$200,"Onaylandı",'3. İzin Kaydı'!$C$5:$C$200,"&lt;="&amp;('1. Kurulum'!$C$9+(7-1)*7+6),'3. İzin Kaydı'!$D$5:$D$200,"&gt;="&amp;('1. Kurulum'!$C$9+(7-1)*7)))</f>
        <v/>
      </c>
      <c r="I14" s="106">
        <f>IF($A14="","",COUNTIFS('3. İzin Kaydı'!$A$5:$A$200,$A14,'3. İzin Kaydı'!$F$5:$F$200,"Onaylandı",'3. İzin Kaydı'!$C$5:$C$200,"&lt;="&amp;('1. Kurulum'!$C$9+(8-1)*7+6),'3. İzin Kaydı'!$D$5:$D$200,"&gt;="&amp;('1. Kurulum'!$C$9+(8-1)*7)))</f>
        <v/>
      </c>
      <c r="J14" s="106">
        <f>IF($A14="","",COUNTIFS('3. İzin Kaydı'!$A$5:$A$200,$A14,'3. İzin Kaydı'!$F$5:$F$200,"Onaylandı",'3. İzin Kaydı'!$C$5:$C$200,"&lt;="&amp;('1. Kurulum'!$C$9+(9-1)*7+6),'3. İzin Kaydı'!$D$5:$D$200,"&gt;="&amp;('1. Kurulum'!$C$9+(9-1)*7)))</f>
        <v/>
      </c>
      <c r="K14" s="106">
        <f>IF($A14="","",COUNTIFS('3. İzin Kaydı'!$A$5:$A$200,$A14,'3. İzin Kaydı'!$F$5:$F$200,"Onaylandı",'3. İzin Kaydı'!$C$5:$C$200,"&lt;="&amp;('1. Kurulum'!$C$9+(10-1)*7+6),'3. İzin Kaydı'!$D$5:$D$200,"&gt;="&amp;('1. Kurulum'!$C$9+(10-1)*7)))</f>
        <v/>
      </c>
      <c r="L14" s="106">
        <f>IF($A14="","",COUNTIFS('3. İzin Kaydı'!$A$5:$A$200,$A14,'3. İzin Kaydı'!$F$5:$F$200,"Onaylandı",'3. İzin Kaydı'!$C$5:$C$200,"&lt;="&amp;('1. Kurulum'!$C$9+(11-1)*7+6),'3. İzin Kaydı'!$D$5:$D$200,"&gt;="&amp;('1. Kurulum'!$C$9+(11-1)*7)))</f>
        <v/>
      </c>
      <c r="M14" s="106">
        <f>IF($A14="","",COUNTIFS('3. İzin Kaydı'!$A$5:$A$200,$A14,'3. İzin Kaydı'!$F$5:$F$200,"Onaylandı",'3. İzin Kaydı'!$C$5:$C$200,"&lt;="&amp;('1. Kurulum'!$C$9+(12-1)*7+6),'3. İzin Kaydı'!$D$5:$D$200,"&gt;="&amp;('1. Kurulum'!$C$9+(12-1)*7)))</f>
        <v/>
      </c>
      <c r="N14" s="106">
        <f>IF($A14="","",COUNTIFS('3. İzin Kaydı'!$A$5:$A$200,$A14,'3. İzin Kaydı'!$F$5:$F$200,"Onaylandı",'3. İzin Kaydı'!$C$5:$C$200,"&lt;="&amp;('1. Kurulum'!$C$9+(13-1)*7+6),'3. İzin Kaydı'!$D$5:$D$200,"&gt;="&amp;('1. Kurulum'!$C$9+(13-1)*7)))</f>
        <v/>
      </c>
      <c r="O14" s="106">
        <f>IF($A14="","",COUNTIFS('3. İzin Kaydı'!$A$5:$A$200,$A14,'3. İzin Kaydı'!$F$5:$F$200,"Onaylandı",'3. İzin Kaydı'!$C$5:$C$200,"&lt;="&amp;('1. Kurulum'!$C$9+(14-1)*7+6),'3. İzin Kaydı'!$D$5:$D$200,"&gt;="&amp;('1. Kurulum'!$C$9+(14-1)*7)))</f>
        <v/>
      </c>
      <c r="P14" s="106">
        <f>IF($A14="","",COUNTIFS('3. İzin Kaydı'!$A$5:$A$200,$A14,'3. İzin Kaydı'!$F$5:$F$200,"Onaylandı",'3. İzin Kaydı'!$C$5:$C$200,"&lt;="&amp;('1. Kurulum'!$C$9+(15-1)*7+6),'3. İzin Kaydı'!$D$5:$D$200,"&gt;="&amp;('1. Kurulum'!$C$9+(15-1)*7)))</f>
        <v/>
      </c>
      <c r="Q14" s="106">
        <f>IF($A14="","",COUNTIFS('3. İzin Kaydı'!$A$5:$A$200,$A14,'3. İzin Kaydı'!$F$5:$F$200,"Onaylandı",'3. İzin Kaydı'!$C$5:$C$200,"&lt;="&amp;('1. Kurulum'!$C$9+(16-1)*7+6),'3. İzin Kaydı'!$D$5:$D$200,"&gt;="&amp;('1. Kurulum'!$C$9+(16-1)*7)))</f>
        <v/>
      </c>
      <c r="R14" s="106">
        <f>IF($A14="","",COUNTIFS('3. İzin Kaydı'!$A$5:$A$200,$A14,'3. İzin Kaydı'!$F$5:$F$200,"Onaylandı",'3. İzin Kaydı'!$C$5:$C$200,"&lt;="&amp;('1. Kurulum'!$C$9+(17-1)*7+6),'3. İzin Kaydı'!$D$5:$D$200,"&gt;="&amp;('1. Kurulum'!$C$9+(17-1)*7)))</f>
        <v/>
      </c>
      <c r="S14" s="106">
        <f>IF($A14="","",COUNTIFS('3. İzin Kaydı'!$A$5:$A$200,$A14,'3. İzin Kaydı'!$F$5:$F$200,"Onaylandı",'3. İzin Kaydı'!$C$5:$C$200,"&lt;="&amp;('1. Kurulum'!$C$9+(18-1)*7+6),'3. İzin Kaydı'!$D$5:$D$200,"&gt;="&amp;('1. Kurulum'!$C$9+(18-1)*7)))</f>
        <v/>
      </c>
      <c r="T14" s="106">
        <f>IF($A14="","",COUNTIFS('3. İzin Kaydı'!$A$5:$A$200,$A14,'3. İzin Kaydı'!$F$5:$F$200,"Onaylandı",'3. İzin Kaydı'!$C$5:$C$200,"&lt;="&amp;('1. Kurulum'!$C$9+(19-1)*7+6),'3. İzin Kaydı'!$D$5:$D$200,"&gt;="&amp;('1. Kurulum'!$C$9+(19-1)*7)))</f>
        <v/>
      </c>
      <c r="U14" s="106">
        <f>IF($A14="","",COUNTIFS('3. İzin Kaydı'!$A$5:$A$200,$A14,'3. İzin Kaydı'!$F$5:$F$200,"Onaylandı",'3. İzin Kaydı'!$C$5:$C$200,"&lt;="&amp;('1. Kurulum'!$C$9+(20-1)*7+6),'3. İzin Kaydı'!$D$5:$D$200,"&gt;="&amp;('1. Kurulum'!$C$9+(20-1)*7)))</f>
        <v/>
      </c>
      <c r="V14" s="106">
        <f>IF($A14="","",COUNTIFS('3. İzin Kaydı'!$A$5:$A$200,$A14,'3. İzin Kaydı'!$F$5:$F$200,"Onaylandı",'3. İzin Kaydı'!$C$5:$C$200,"&lt;="&amp;('1. Kurulum'!$C$9+(21-1)*7+6),'3. İzin Kaydı'!$D$5:$D$200,"&gt;="&amp;('1. Kurulum'!$C$9+(21-1)*7)))</f>
        <v/>
      </c>
      <c r="W14" s="106">
        <f>IF($A14="","",COUNTIFS('3. İzin Kaydı'!$A$5:$A$200,$A14,'3. İzin Kaydı'!$F$5:$F$200,"Onaylandı",'3. İzin Kaydı'!$C$5:$C$200,"&lt;="&amp;('1. Kurulum'!$C$9+(22-1)*7+6),'3. İzin Kaydı'!$D$5:$D$200,"&gt;="&amp;('1. Kurulum'!$C$9+(22-1)*7)))</f>
        <v/>
      </c>
      <c r="X14" s="106">
        <f>IF($A14="","",COUNTIFS('3. İzin Kaydı'!$A$5:$A$200,$A14,'3. İzin Kaydı'!$F$5:$F$200,"Onaylandı",'3. İzin Kaydı'!$C$5:$C$200,"&lt;="&amp;('1. Kurulum'!$C$9+(23-1)*7+6),'3. İzin Kaydı'!$D$5:$D$200,"&gt;="&amp;('1. Kurulum'!$C$9+(23-1)*7)))</f>
        <v/>
      </c>
      <c r="Y14" s="106">
        <f>IF($A14="","",COUNTIFS('3. İzin Kaydı'!$A$5:$A$200,$A14,'3. İzin Kaydı'!$F$5:$F$200,"Onaylandı",'3. İzin Kaydı'!$C$5:$C$200,"&lt;="&amp;('1. Kurulum'!$C$9+(24-1)*7+6),'3. İzin Kaydı'!$D$5:$D$200,"&gt;="&amp;('1. Kurulum'!$C$9+(24-1)*7)))</f>
        <v/>
      </c>
      <c r="Z14" s="106">
        <f>IF($A14="","",COUNTIFS('3. İzin Kaydı'!$A$5:$A$200,$A14,'3. İzin Kaydı'!$F$5:$F$200,"Onaylandı",'3. İzin Kaydı'!$C$5:$C$200,"&lt;="&amp;('1. Kurulum'!$C$9+(25-1)*7+6),'3. İzin Kaydı'!$D$5:$D$200,"&gt;="&amp;('1. Kurulum'!$C$9+(25-1)*7)))</f>
        <v/>
      </c>
      <c r="AA14" s="106">
        <f>IF($A14="","",COUNTIFS('3. İzin Kaydı'!$A$5:$A$200,$A14,'3. İzin Kaydı'!$F$5:$F$200,"Onaylandı",'3. İzin Kaydı'!$C$5:$C$200,"&lt;="&amp;('1. Kurulum'!$C$9+(26-1)*7+6),'3. İzin Kaydı'!$D$5:$D$200,"&gt;="&amp;('1. Kurulum'!$C$9+(26-1)*7)))</f>
        <v/>
      </c>
      <c r="AB14" s="106">
        <f>IF($A14="","",COUNTIFS('3. İzin Kaydı'!$A$5:$A$200,$A14,'3. İzin Kaydı'!$F$5:$F$200,"Onaylandı",'3. İzin Kaydı'!$C$5:$C$200,"&lt;="&amp;('1. Kurulum'!$C$9+(27-1)*7+6),'3. İzin Kaydı'!$D$5:$D$200,"&gt;="&amp;('1. Kurulum'!$C$9+(27-1)*7)))</f>
        <v/>
      </c>
      <c r="AC14" s="106">
        <f>IF($A14="","",COUNTIFS('3. İzin Kaydı'!$A$5:$A$200,$A14,'3. İzin Kaydı'!$F$5:$F$200,"Onaylandı",'3. İzin Kaydı'!$C$5:$C$200,"&lt;="&amp;('1. Kurulum'!$C$9+(28-1)*7+6),'3. İzin Kaydı'!$D$5:$D$200,"&gt;="&amp;('1. Kurulum'!$C$9+(28-1)*7)))</f>
        <v/>
      </c>
      <c r="AD14" s="106">
        <f>IF($A14="","",COUNTIFS('3. İzin Kaydı'!$A$5:$A$200,$A14,'3. İzin Kaydı'!$F$5:$F$200,"Onaylandı",'3. İzin Kaydı'!$C$5:$C$200,"&lt;="&amp;('1. Kurulum'!$C$9+(29-1)*7+6),'3. İzin Kaydı'!$D$5:$D$200,"&gt;="&amp;('1. Kurulum'!$C$9+(29-1)*7)))</f>
        <v/>
      </c>
      <c r="AE14" s="106">
        <f>IF($A14="","",COUNTIFS('3. İzin Kaydı'!$A$5:$A$200,$A14,'3. İzin Kaydı'!$F$5:$F$200,"Onaylandı",'3. İzin Kaydı'!$C$5:$C$200,"&lt;="&amp;('1. Kurulum'!$C$9+(30-1)*7+6),'3. İzin Kaydı'!$D$5:$D$200,"&gt;="&amp;('1. Kurulum'!$C$9+(30-1)*7)))</f>
        <v/>
      </c>
      <c r="AF14" s="106">
        <f>IF($A14="","",COUNTIFS('3. İzin Kaydı'!$A$5:$A$200,$A14,'3. İzin Kaydı'!$F$5:$F$200,"Onaylandı",'3. İzin Kaydı'!$C$5:$C$200,"&lt;="&amp;('1. Kurulum'!$C$9+(31-1)*7+6),'3. İzin Kaydı'!$D$5:$D$200,"&gt;="&amp;('1. Kurulum'!$C$9+(31-1)*7)))</f>
        <v/>
      </c>
      <c r="AG14" s="106">
        <f>IF($A14="","",COUNTIFS('3. İzin Kaydı'!$A$5:$A$200,$A14,'3. İzin Kaydı'!$F$5:$F$200,"Onaylandı",'3. İzin Kaydı'!$C$5:$C$200,"&lt;="&amp;('1. Kurulum'!$C$9+(32-1)*7+6),'3. İzin Kaydı'!$D$5:$D$200,"&gt;="&amp;('1. Kurulum'!$C$9+(32-1)*7)))</f>
        <v/>
      </c>
      <c r="AH14" s="106">
        <f>IF($A14="","",COUNTIFS('3. İzin Kaydı'!$A$5:$A$200,$A14,'3. İzin Kaydı'!$F$5:$F$200,"Onaylandı",'3. İzin Kaydı'!$C$5:$C$200,"&lt;="&amp;('1. Kurulum'!$C$9+(33-1)*7+6),'3. İzin Kaydı'!$D$5:$D$200,"&gt;="&amp;('1. Kurulum'!$C$9+(33-1)*7)))</f>
        <v/>
      </c>
      <c r="AI14" s="106">
        <f>IF($A14="","",COUNTIFS('3. İzin Kaydı'!$A$5:$A$200,$A14,'3. İzin Kaydı'!$F$5:$F$200,"Onaylandı",'3. İzin Kaydı'!$C$5:$C$200,"&lt;="&amp;('1. Kurulum'!$C$9+(34-1)*7+6),'3. İzin Kaydı'!$D$5:$D$200,"&gt;="&amp;('1. Kurulum'!$C$9+(34-1)*7)))</f>
        <v/>
      </c>
      <c r="AJ14" s="106">
        <f>IF($A14="","",COUNTIFS('3. İzin Kaydı'!$A$5:$A$200,$A14,'3. İzin Kaydı'!$F$5:$F$200,"Onaylandı",'3. İzin Kaydı'!$C$5:$C$200,"&lt;="&amp;('1. Kurulum'!$C$9+(35-1)*7+6),'3. İzin Kaydı'!$D$5:$D$200,"&gt;="&amp;('1. Kurulum'!$C$9+(35-1)*7)))</f>
        <v/>
      </c>
      <c r="AK14" s="106">
        <f>IF($A14="","",COUNTIFS('3. İzin Kaydı'!$A$5:$A$200,$A14,'3. İzin Kaydı'!$F$5:$F$200,"Onaylandı",'3. İzin Kaydı'!$C$5:$C$200,"&lt;="&amp;('1. Kurulum'!$C$9+(36-1)*7+6),'3. İzin Kaydı'!$D$5:$D$200,"&gt;="&amp;('1. Kurulum'!$C$9+(36-1)*7)))</f>
        <v/>
      </c>
      <c r="AL14" s="106">
        <f>IF($A14="","",COUNTIFS('3. İzin Kaydı'!$A$5:$A$200,$A14,'3. İzin Kaydı'!$F$5:$F$200,"Onaylandı",'3. İzin Kaydı'!$C$5:$C$200,"&lt;="&amp;('1. Kurulum'!$C$9+(37-1)*7+6),'3. İzin Kaydı'!$D$5:$D$200,"&gt;="&amp;('1. Kurulum'!$C$9+(37-1)*7)))</f>
        <v/>
      </c>
      <c r="AM14" s="106">
        <f>IF($A14="","",COUNTIFS('3. İzin Kaydı'!$A$5:$A$200,$A14,'3. İzin Kaydı'!$F$5:$F$200,"Onaylandı",'3. İzin Kaydı'!$C$5:$C$200,"&lt;="&amp;('1. Kurulum'!$C$9+(38-1)*7+6),'3. İzin Kaydı'!$D$5:$D$200,"&gt;="&amp;('1. Kurulum'!$C$9+(38-1)*7)))</f>
        <v/>
      </c>
      <c r="AN14" s="106">
        <f>IF($A14="","",COUNTIFS('3. İzin Kaydı'!$A$5:$A$200,$A14,'3. İzin Kaydı'!$F$5:$F$200,"Onaylandı",'3. İzin Kaydı'!$C$5:$C$200,"&lt;="&amp;('1. Kurulum'!$C$9+(39-1)*7+6),'3. İzin Kaydı'!$D$5:$D$200,"&gt;="&amp;('1. Kurulum'!$C$9+(39-1)*7)))</f>
        <v/>
      </c>
      <c r="AO14" s="106">
        <f>IF($A14="","",COUNTIFS('3. İzin Kaydı'!$A$5:$A$200,$A14,'3. İzin Kaydı'!$F$5:$F$200,"Onaylandı",'3. İzin Kaydı'!$C$5:$C$200,"&lt;="&amp;('1. Kurulum'!$C$9+(40-1)*7+6),'3. İzin Kaydı'!$D$5:$D$200,"&gt;="&amp;('1. Kurulum'!$C$9+(40-1)*7)))</f>
        <v/>
      </c>
      <c r="AP14" s="106">
        <f>IF($A14="","",COUNTIFS('3. İzin Kaydı'!$A$5:$A$200,$A14,'3. İzin Kaydı'!$F$5:$F$200,"Onaylandı",'3. İzin Kaydı'!$C$5:$C$200,"&lt;="&amp;('1. Kurulum'!$C$9+(41-1)*7+6),'3. İzin Kaydı'!$D$5:$D$200,"&gt;="&amp;('1. Kurulum'!$C$9+(41-1)*7)))</f>
        <v/>
      </c>
      <c r="AQ14" s="106">
        <f>IF($A14="","",COUNTIFS('3. İzin Kaydı'!$A$5:$A$200,$A14,'3. İzin Kaydı'!$F$5:$F$200,"Onaylandı",'3. İzin Kaydı'!$C$5:$C$200,"&lt;="&amp;('1. Kurulum'!$C$9+(42-1)*7+6),'3. İzin Kaydı'!$D$5:$D$200,"&gt;="&amp;('1. Kurulum'!$C$9+(42-1)*7)))</f>
        <v/>
      </c>
      <c r="AR14" s="106">
        <f>IF($A14="","",COUNTIFS('3. İzin Kaydı'!$A$5:$A$200,$A14,'3. İzin Kaydı'!$F$5:$F$200,"Onaylandı",'3. İzin Kaydı'!$C$5:$C$200,"&lt;="&amp;('1. Kurulum'!$C$9+(43-1)*7+6),'3. İzin Kaydı'!$D$5:$D$200,"&gt;="&amp;('1. Kurulum'!$C$9+(43-1)*7)))</f>
        <v/>
      </c>
      <c r="AS14" s="106">
        <f>IF($A14="","",COUNTIFS('3. İzin Kaydı'!$A$5:$A$200,$A14,'3. İzin Kaydı'!$F$5:$F$200,"Onaylandı",'3. İzin Kaydı'!$C$5:$C$200,"&lt;="&amp;('1. Kurulum'!$C$9+(44-1)*7+6),'3. İzin Kaydı'!$D$5:$D$200,"&gt;="&amp;('1. Kurulum'!$C$9+(44-1)*7)))</f>
        <v/>
      </c>
      <c r="AT14" s="106">
        <f>IF($A14="","",COUNTIFS('3. İzin Kaydı'!$A$5:$A$200,$A14,'3. İzin Kaydı'!$F$5:$F$200,"Onaylandı",'3. İzin Kaydı'!$C$5:$C$200,"&lt;="&amp;('1. Kurulum'!$C$9+(45-1)*7+6),'3. İzin Kaydı'!$D$5:$D$200,"&gt;="&amp;('1. Kurulum'!$C$9+(45-1)*7)))</f>
        <v/>
      </c>
      <c r="AU14" s="106">
        <f>IF($A14="","",COUNTIFS('3. İzin Kaydı'!$A$5:$A$200,$A14,'3. İzin Kaydı'!$F$5:$F$200,"Onaylandı",'3. İzin Kaydı'!$C$5:$C$200,"&lt;="&amp;('1. Kurulum'!$C$9+(46-1)*7+6),'3. İzin Kaydı'!$D$5:$D$200,"&gt;="&amp;('1. Kurulum'!$C$9+(46-1)*7)))</f>
        <v/>
      </c>
      <c r="AV14" s="106">
        <f>IF($A14="","",COUNTIFS('3. İzin Kaydı'!$A$5:$A$200,$A14,'3. İzin Kaydı'!$F$5:$F$200,"Onaylandı",'3. İzin Kaydı'!$C$5:$C$200,"&lt;="&amp;('1. Kurulum'!$C$9+(47-1)*7+6),'3. İzin Kaydı'!$D$5:$D$200,"&gt;="&amp;('1. Kurulum'!$C$9+(47-1)*7)))</f>
        <v/>
      </c>
      <c r="AW14" s="106">
        <f>IF($A14="","",COUNTIFS('3. İzin Kaydı'!$A$5:$A$200,$A14,'3. İzin Kaydı'!$F$5:$F$200,"Onaylandı",'3. İzin Kaydı'!$C$5:$C$200,"&lt;="&amp;('1. Kurulum'!$C$9+(48-1)*7+6),'3. İzin Kaydı'!$D$5:$D$200,"&gt;="&amp;('1. Kurulum'!$C$9+(48-1)*7)))</f>
        <v/>
      </c>
      <c r="AX14" s="106">
        <f>IF($A14="","",COUNTIFS('3. İzin Kaydı'!$A$5:$A$200,$A14,'3. İzin Kaydı'!$F$5:$F$200,"Onaylandı",'3. İzin Kaydı'!$C$5:$C$200,"&lt;="&amp;('1. Kurulum'!$C$9+(49-1)*7+6),'3. İzin Kaydı'!$D$5:$D$200,"&gt;="&amp;('1. Kurulum'!$C$9+(49-1)*7)))</f>
        <v/>
      </c>
      <c r="AY14" s="106">
        <f>IF($A14="","",COUNTIFS('3. İzin Kaydı'!$A$5:$A$200,$A14,'3. İzin Kaydı'!$F$5:$F$200,"Onaylandı",'3. İzin Kaydı'!$C$5:$C$200,"&lt;="&amp;('1. Kurulum'!$C$9+(50-1)*7+6),'3. İzin Kaydı'!$D$5:$D$200,"&gt;="&amp;('1. Kurulum'!$C$9+(50-1)*7)))</f>
        <v/>
      </c>
      <c r="AZ14" s="106">
        <f>IF($A14="","",COUNTIFS('3. İzin Kaydı'!$A$5:$A$200,$A14,'3. İzin Kaydı'!$F$5:$F$200,"Onaylandı",'3. İzin Kaydı'!$C$5:$C$200,"&lt;="&amp;('1. Kurulum'!$C$9+(51-1)*7+6),'3. İzin Kaydı'!$D$5:$D$200,"&gt;="&amp;('1. Kurulum'!$C$9+(51-1)*7)))</f>
        <v/>
      </c>
      <c r="BA14" s="106">
        <f>IF($A14="","",COUNTIFS('3. İzin Kaydı'!$A$5:$A$200,$A14,'3. İzin Kaydı'!$F$5:$F$200,"Onaylandı",'3. İzin Kaydı'!$C$5:$C$200,"&lt;="&amp;('1. Kurulum'!$C$9+(52-1)*7+6),'3. İzin Kaydı'!$D$5:$D$200,"&gt;="&amp;('1. Kurulum'!$C$9+(52-1)*7)))</f>
        <v/>
      </c>
    </row>
    <row r="15" ht="18" customHeight="1" s="55">
      <c r="A15" s="105">
        <f>IF('2. Çalışanlar'!A15="","",'2. Çalışanlar'!A15)</f>
        <v/>
      </c>
      <c r="B15" s="106">
        <f>IF($A15="","",COUNTIFS('3. İzin Kaydı'!$A$5:$A$200,$A15,'3. İzin Kaydı'!$F$5:$F$200,"Onaylandı",'3. İzin Kaydı'!$C$5:$C$200,"&lt;="&amp;('1. Kurulum'!$C$9+(1-1)*7+6),'3. İzin Kaydı'!$D$5:$D$200,"&gt;="&amp;('1. Kurulum'!$C$9+(1-1)*7)))</f>
        <v/>
      </c>
      <c r="C15" s="106">
        <f>IF($A15="","",COUNTIFS('3. İzin Kaydı'!$A$5:$A$200,$A15,'3. İzin Kaydı'!$F$5:$F$200,"Onaylandı",'3. İzin Kaydı'!$C$5:$C$200,"&lt;="&amp;('1. Kurulum'!$C$9+(2-1)*7+6),'3. İzin Kaydı'!$D$5:$D$200,"&gt;="&amp;('1. Kurulum'!$C$9+(2-1)*7)))</f>
        <v/>
      </c>
      <c r="D15" s="106">
        <f>IF($A15="","",COUNTIFS('3. İzin Kaydı'!$A$5:$A$200,$A15,'3. İzin Kaydı'!$F$5:$F$200,"Onaylandı",'3. İzin Kaydı'!$C$5:$C$200,"&lt;="&amp;('1. Kurulum'!$C$9+(3-1)*7+6),'3. İzin Kaydı'!$D$5:$D$200,"&gt;="&amp;('1. Kurulum'!$C$9+(3-1)*7)))</f>
        <v/>
      </c>
      <c r="E15" s="106">
        <f>IF($A15="","",COUNTIFS('3. İzin Kaydı'!$A$5:$A$200,$A15,'3. İzin Kaydı'!$F$5:$F$200,"Onaylandı",'3. İzin Kaydı'!$C$5:$C$200,"&lt;="&amp;('1. Kurulum'!$C$9+(4-1)*7+6),'3. İzin Kaydı'!$D$5:$D$200,"&gt;="&amp;('1. Kurulum'!$C$9+(4-1)*7)))</f>
        <v/>
      </c>
      <c r="F15" s="106">
        <f>IF($A15="","",COUNTIFS('3. İzin Kaydı'!$A$5:$A$200,$A15,'3. İzin Kaydı'!$F$5:$F$200,"Onaylandı",'3. İzin Kaydı'!$C$5:$C$200,"&lt;="&amp;('1. Kurulum'!$C$9+(5-1)*7+6),'3. İzin Kaydı'!$D$5:$D$200,"&gt;="&amp;('1. Kurulum'!$C$9+(5-1)*7)))</f>
        <v/>
      </c>
      <c r="G15" s="106">
        <f>IF($A15="","",COUNTIFS('3. İzin Kaydı'!$A$5:$A$200,$A15,'3. İzin Kaydı'!$F$5:$F$200,"Onaylandı",'3. İzin Kaydı'!$C$5:$C$200,"&lt;="&amp;('1. Kurulum'!$C$9+(6-1)*7+6),'3. İzin Kaydı'!$D$5:$D$200,"&gt;="&amp;('1. Kurulum'!$C$9+(6-1)*7)))</f>
        <v/>
      </c>
      <c r="H15" s="106">
        <f>IF($A15="","",COUNTIFS('3. İzin Kaydı'!$A$5:$A$200,$A15,'3. İzin Kaydı'!$F$5:$F$200,"Onaylandı",'3. İzin Kaydı'!$C$5:$C$200,"&lt;="&amp;('1. Kurulum'!$C$9+(7-1)*7+6),'3. İzin Kaydı'!$D$5:$D$200,"&gt;="&amp;('1. Kurulum'!$C$9+(7-1)*7)))</f>
        <v/>
      </c>
      <c r="I15" s="106">
        <f>IF($A15="","",COUNTIFS('3. İzin Kaydı'!$A$5:$A$200,$A15,'3. İzin Kaydı'!$F$5:$F$200,"Onaylandı",'3. İzin Kaydı'!$C$5:$C$200,"&lt;="&amp;('1. Kurulum'!$C$9+(8-1)*7+6),'3. İzin Kaydı'!$D$5:$D$200,"&gt;="&amp;('1. Kurulum'!$C$9+(8-1)*7)))</f>
        <v/>
      </c>
      <c r="J15" s="106">
        <f>IF($A15="","",COUNTIFS('3. İzin Kaydı'!$A$5:$A$200,$A15,'3. İzin Kaydı'!$F$5:$F$200,"Onaylandı",'3. İzin Kaydı'!$C$5:$C$200,"&lt;="&amp;('1. Kurulum'!$C$9+(9-1)*7+6),'3. İzin Kaydı'!$D$5:$D$200,"&gt;="&amp;('1. Kurulum'!$C$9+(9-1)*7)))</f>
        <v/>
      </c>
      <c r="K15" s="106">
        <f>IF($A15="","",COUNTIFS('3. İzin Kaydı'!$A$5:$A$200,$A15,'3. İzin Kaydı'!$F$5:$F$200,"Onaylandı",'3. İzin Kaydı'!$C$5:$C$200,"&lt;="&amp;('1. Kurulum'!$C$9+(10-1)*7+6),'3. İzin Kaydı'!$D$5:$D$200,"&gt;="&amp;('1. Kurulum'!$C$9+(10-1)*7)))</f>
        <v/>
      </c>
      <c r="L15" s="106">
        <f>IF($A15="","",COUNTIFS('3. İzin Kaydı'!$A$5:$A$200,$A15,'3. İzin Kaydı'!$F$5:$F$200,"Onaylandı",'3. İzin Kaydı'!$C$5:$C$200,"&lt;="&amp;('1. Kurulum'!$C$9+(11-1)*7+6),'3. İzin Kaydı'!$D$5:$D$200,"&gt;="&amp;('1. Kurulum'!$C$9+(11-1)*7)))</f>
        <v/>
      </c>
      <c r="M15" s="106">
        <f>IF($A15="","",COUNTIFS('3. İzin Kaydı'!$A$5:$A$200,$A15,'3. İzin Kaydı'!$F$5:$F$200,"Onaylandı",'3. İzin Kaydı'!$C$5:$C$200,"&lt;="&amp;('1. Kurulum'!$C$9+(12-1)*7+6),'3. İzin Kaydı'!$D$5:$D$200,"&gt;="&amp;('1. Kurulum'!$C$9+(12-1)*7)))</f>
        <v/>
      </c>
      <c r="N15" s="106">
        <f>IF($A15="","",COUNTIFS('3. İzin Kaydı'!$A$5:$A$200,$A15,'3. İzin Kaydı'!$F$5:$F$200,"Onaylandı",'3. İzin Kaydı'!$C$5:$C$200,"&lt;="&amp;('1. Kurulum'!$C$9+(13-1)*7+6),'3. İzin Kaydı'!$D$5:$D$200,"&gt;="&amp;('1. Kurulum'!$C$9+(13-1)*7)))</f>
        <v/>
      </c>
      <c r="O15" s="106">
        <f>IF($A15="","",COUNTIFS('3. İzin Kaydı'!$A$5:$A$200,$A15,'3. İzin Kaydı'!$F$5:$F$200,"Onaylandı",'3. İzin Kaydı'!$C$5:$C$200,"&lt;="&amp;('1. Kurulum'!$C$9+(14-1)*7+6),'3. İzin Kaydı'!$D$5:$D$200,"&gt;="&amp;('1. Kurulum'!$C$9+(14-1)*7)))</f>
        <v/>
      </c>
      <c r="P15" s="106">
        <f>IF($A15="","",COUNTIFS('3. İzin Kaydı'!$A$5:$A$200,$A15,'3. İzin Kaydı'!$F$5:$F$200,"Onaylandı",'3. İzin Kaydı'!$C$5:$C$200,"&lt;="&amp;('1. Kurulum'!$C$9+(15-1)*7+6),'3. İzin Kaydı'!$D$5:$D$200,"&gt;="&amp;('1. Kurulum'!$C$9+(15-1)*7)))</f>
        <v/>
      </c>
      <c r="Q15" s="106">
        <f>IF($A15="","",COUNTIFS('3. İzin Kaydı'!$A$5:$A$200,$A15,'3. İzin Kaydı'!$F$5:$F$200,"Onaylandı",'3. İzin Kaydı'!$C$5:$C$200,"&lt;="&amp;('1. Kurulum'!$C$9+(16-1)*7+6),'3. İzin Kaydı'!$D$5:$D$200,"&gt;="&amp;('1. Kurulum'!$C$9+(16-1)*7)))</f>
        <v/>
      </c>
      <c r="R15" s="106">
        <f>IF($A15="","",COUNTIFS('3. İzin Kaydı'!$A$5:$A$200,$A15,'3. İzin Kaydı'!$F$5:$F$200,"Onaylandı",'3. İzin Kaydı'!$C$5:$C$200,"&lt;="&amp;('1. Kurulum'!$C$9+(17-1)*7+6),'3. İzin Kaydı'!$D$5:$D$200,"&gt;="&amp;('1. Kurulum'!$C$9+(17-1)*7)))</f>
        <v/>
      </c>
      <c r="S15" s="106">
        <f>IF($A15="","",COUNTIFS('3. İzin Kaydı'!$A$5:$A$200,$A15,'3. İzin Kaydı'!$F$5:$F$200,"Onaylandı",'3. İzin Kaydı'!$C$5:$C$200,"&lt;="&amp;('1. Kurulum'!$C$9+(18-1)*7+6),'3. İzin Kaydı'!$D$5:$D$200,"&gt;="&amp;('1. Kurulum'!$C$9+(18-1)*7)))</f>
        <v/>
      </c>
      <c r="T15" s="106">
        <f>IF($A15="","",COUNTIFS('3. İzin Kaydı'!$A$5:$A$200,$A15,'3. İzin Kaydı'!$F$5:$F$200,"Onaylandı",'3. İzin Kaydı'!$C$5:$C$200,"&lt;="&amp;('1. Kurulum'!$C$9+(19-1)*7+6),'3. İzin Kaydı'!$D$5:$D$200,"&gt;="&amp;('1. Kurulum'!$C$9+(19-1)*7)))</f>
        <v/>
      </c>
      <c r="U15" s="106">
        <f>IF($A15="","",COUNTIFS('3. İzin Kaydı'!$A$5:$A$200,$A15,'3. İzin Kaydı'!$F$5:$F$200,"Onaylandı",'3. İzin Kaydı'!$C$5:$C$200,"&lt;="&amp;('1. Kurulum'!$C$9+(20-1)*7+6),'3. İzin Kaydı'!$D$5:$D$200,"&gt;="&amp;('1. Kurulum'!$C$9+(20-1)*7)))</f>
        <v/>
      </c>
      <c r="V15" s="106">
        <f>IF($A15="","",COUNTIFS('3. İzin Kaydı'!$A$5:$A$200,$A15,'3. İzin Kaydı'!$F$5:$F$200,"Onaylandı",'3. İzin Kaydı'!$C$5:$C$200,"&lt;="&amp;('1. Kurulum'!$C$9+(21-1)*7+6),'3. İzin Kaydı'!$D$5:$D$200,"&gt;="&amp;('1. Kurulum'!$C$9+(21-1)*7)))</f>
        <v/>
      </c>
      <c r="W15" s="106">
        <f>IF($A15="","",COUNTIFS('3. İzin Kaydı'!$A$5:$A$200,$A15,'3. İzin Kaydı'!$F$5:$F$200,"Onaylandı",'3. İzin Kaydı'!$C$5:$C$200,"&lt;="&amp;('1. Kurulum'!$C$9+(22-1)*7+6),'3. İzin Kaydı'!$D$5:$D$200,"&gt;="&amp;('1. Kurulum'!$C$9+(22-1)*7)))</f>
        <v/>
      </c>
      <c r="X15" s="106">
        <f>IF($A15="","",COUNTIFS('3. İzin Kaydı'!$A$5:$A$200,$A15,'3. İzin Kaydı'!$F$5:$F$200,"Onaylandı",'3. İzin Kaydı'!$C$5:$C$200,"&lt;="&amp;('1. Kurulum'!$C$9+(23-1)*7+6),'3. İzin Kaydı'!$D$5:$D$200,"&gt;="&amp;('1. Kurulum'!$C$9+(23-1)*7)))</f>
        <v/>
      </c>
      <c r="Y15" s="106">
        <f>IF($A15="","",COUNTIFS('3. İzin Kaydı'!$A$5:$A$200,$A15,'3. İzin Kaydı'!$F$5:$F$200,"Onaylandı",'3. İzin Kaydı'!$C$5:$C$200,"&lt;="&amp;('1. Kurulum'!$C$9+(24-1)*7+6),'3. İzin Kaydı'!$D$5:$D$200,"&gt;="&amp;('1. Kurulum'!$C$9+(24-1)*7)))</f>
        <v/>
      </c>
      <c r="Z15" s="106">
        <f>IF($A15="","",COUNTIFS('3. İzin Kaydı'!$A$5:$A$200,$A15,'3. İzin Kaydı'!$F$5:$F$200,"Onaylandı",'3. İzin Kaydı'!$C$5:$C$200,"&lt;="&amp;('1. Kurulum'!$C$9+(25-1)*7+6),'3. İzin Kaydı'!$D$5:$D$200,"&gt;="&amp;('1. Kurulum'!$C$9+(25-1)*7)))</f>
        <v/>
      </c>
      <c r="AA15" s="106">
        <f>IF($A15="","",COUNTIFS('3. İzin Kaydı'!$A$5:$A$200,$A15,'3. İzin Kaydı'!$F$5:$F$200,"Onaylandı",'3. İzin Kaydı'!$C$5:$C$200,"&lt;="&amp;('1. Kurulum'!$C$9+(26-1)*7+6),'3. İzin Kaydı'!$D$5:$D$200,"&gt;="&amp;('1. Kurulum'!$C$9+(26-1)*7)))</f>
        <v/>
      </c>
      <c r="AB15" s="106">
        <f>IF($A15="","",COUNTIFS('3. İzin Kaydı'!$A$5:$A$200,$A15,'3. İzin Kaydı'!$F$5:$F$200,"Onaylandı",'3. İzin Kaydı'!$C$5:$C$200,"&lt;="&amp;('1. Kurulum'!$C$9+(27-1)*7+6),'3. İzin Kaydı'!$D$5:$D$200,"&gt;="&amp;('1. Kurulum'!$C$9+(27-1)*7)))</f>
        <v/>
      </c>
      <c r="AC15" s="106">
        <f>IF($A15="","",COUNTIFS('3. İzin Kaydı'!$A$5:$A$200,$A15,'3. İzin Kaydı'!$F$5:$F$200,"Onaylandı",'3. İzin Kaydı'!$C$5:$C$200,"&lt;="&amp;('1. Kurulum'!$C$9+(28-1)*7+6),'3. İzin Kaydı'!$D$5:$D$200,"&gt;="&amp;('1. Kurulum'!$C$9+(28-1)*7)))</f>
        <v/>
      </c>
      <c r="AD15" s="106">
        <f>IF($A15="","",COUNTIFS('3. İzin Kaydı'!$A$5:$A$200,$A15,'3. İzin Kaydı'!$F$5:$F$200,"Onaylandı",'3. İzin Kaydı'!$C$5:$C$200,"&lt;="&amp;('1. Kurulum'!$C$9+(29-1)*7+6),'3. İzin Kaydı'!$D$5:$D$200,"&gt;="&amp;('1. Kurulum'!$C$9+(29-1)*7)))</f>
        <v/>
      </c>
      <c r="AE15" s="106">
        <f>IF($A15="","",COUNTIFS('3. İzin Kaydı'!$A$5:$A$200,$A15,'3. İzin Kaydı'!$F$5:$F$200,"Onaylandı",'3. İzin Kaydı'!$C$5:$C$200,"&lt;="&amp;('1. Kurulum'!$C$9+(30-1)*7+6),'3. İzin Kaydı'!$D$5:$D$200,"&gt;="&amp;('1. Kurulum'!$C$9+(30-1)*7)))</f>
        <v/>
      </c>
      <c r="AF15" s="106">
        <f>IF($A15="","",COUNTIFS('3. İzin Kaydı'!$A$5:$A$200,$A15,'3. İzin Kaydı'!$F$5:$F$200,"Onaylandı",'3. İzin Kaydı'!$C$5:$C$200,"&lt;="&amp;('1. Kurulum'!$C$9+(31-1)*7+6),'3. İzin Kaydı'!$D$5:$D$200,"&gt;="&amp;('1. Kurulum'!$C$9+(31-1)*7)))</f>
        <v/>
      </c>
      <c r="AG15" s="106">
        <f>IF($A15="","",COUNTIFS('3. İzin Kaydı'!$A$5:$A$200,$A15,'3. İzin Kaydı'!$F$5:$F$200,"Onaylandı",'3. İzin Kaydı'!$C$5:$C$200,"&lt;="&amp;('1. Kurulum'!$C$9+(32-1)*7+6),'3. İzin Kaydı'!$D$5:$D$200,"&gt;="&amp;('1. Kurulum'!$C$9+(32-1)*7)))</f>
        <v/>
      </c>
      <c r="AH15" s="106">
        <f>IF($A15="","",COUNTIFS('3. İzin Kaydı'!$A$5:$A$200,$A15,'3. İzin Kaydı'!$F$5:$F$200,"Onaylandı",'3. İzin Kaydı'!$C$5:$C$200,"&lt;="&amp;('1. Kurulum'!$C$9+(33-1)*7+6),'3. İzin Kaydı'!$D$5:$D$200,"&gt;="&amp;('1. Kurulum'!$C$9+(33-1)*7)))</f>
        <v/>
      </c>
      <c r="AI15" s="106">
        <f>IF($A15="","",COUNTIFS('3. İzin Kaydı'!$A$5:$A$200,$A15,'3. İzin Kaydı'!$F$5:$F$200,"Onaylandı",'3. İzin Kaydı'!$C$5:$C$200,"&lt;="&amp;('1. Kurulum'!$C$9+(34-1)*7+6),'3. İzin Kaydı'!$D$5:$D$200,"&gt;="&amp;('1. Kurulum'!$C$9+(34-1)*7)))</f>
        <v/>
      </c>
      <c r="AJ15" s="106">
        <f>IF($A15="","",COUNTIFS('3. İzin Kaydı'!$A$5:$A$200,$A15,'3. İzin Kaydı'!$F$5:$F$200,"Onaylandı",'3. İzin Kaydı'!$C$5:$C$200,"&lt;="&amp;('1. Kurulum'!$C$9+(35-1)*7+6),'3. İzin Kaydı'!$D$5:$D$200,"&gt;="&amp;('1. Kurulum'!$C$9+(35-1)*7)))</f>
        <v/>
      </c>
      <c r="AK15" s="106">
        <f>IF($A15="","",COUNTIFS('3. İzin Kaydı'!$A$5:$A$200,$A15,'3. İzin Kaydı'!$F$5:$F$200,"Onaylandı",'3. İzin Kaydı'!$C$5:$C$200,"&lt;="&amp;('1. Kurulum'!$C$9+(36-1)*7+6),'3. İzin Kaydı'!$D$5:$D$200,"&gt;="&amp;('1. Kurulum'!$C$9+(36-1)*7)))</f>
        <v/>
      </c>
      <c r="AL15" s="106">
        <f>IF($A15="","",COUNTIFS('3. İzin Kaydı'!$A$5:$A$200,$A15,'3. İzin Kaydı'!$F$5:$F$200,"Onaylandı",'3. İzin Kaydı'!$C$5:$C$200,"&lt;="&amp;('1. Kurulum'!$C$9+(37-1)*7+6),'3. İzin Kaydı'!$D$5:$D$200,"&gt;="&amp;('1. Kurulum'!$C$9+(37-1)*7)))</f>
        <v/>
      </c>
      <c r="AM15" s="106">
        <f>IF($A15="","",COUNTIFS('3. İzin Kaydı'!$A$5:$A$200,$A15,'3. İzin Kaydı'!$F$5:$F$200,"Onaylandı",'3. İzin Kaydı'!$C$5:$C$200,"&lt;="&amp;('1. Kurulum'!$C$9+(38-1)*7+6),'3. İzin Kaydı'!$D$5:$D$200,"&gt;="&amp;('1. Kurulum'!$C$9+(38-1)*7)))</f>
        <v/>
      </c>
      <c r="AN15" s="106">
        <f>IF($A15="","",COUNTIFS('3. İzin Kaydı'!$A$5:$A$200,$A15,'3. İzin Kaydı'!$F$5:$F$200,"Onaylandı",'3. İzin Kaydı'!$C$5:$C$200,"&lt;="&amp;('1. Kurulum'!$C$9+(39-1)*7+6),'3. İzin Kaydı'!$D$5:$D$200,"&gt;="&amp;('1. Kurulum'!$C$9+(39-1)*7)))</f>
        <v/>
      </c>
      <c r="AO15" s="106">
        <f>IF($A15="","",COUNTIFS('3. İzin Kaydı'!$A$5:$A$200,$A15,'3. İzin Kaydı'!$F$5:$F$200,"Onaylandı",'3. İzin Kaydı'!$C$5:$C$200,"&lt;="&amp;('1. Kurulum'!$C$9+(40-1)*7+6),'3. İzin Kaydı'!$D$5:$D$200,"&gt;="&amp;('1. Kurulum'!$C$9+(40-1)*7)))</f>
        <v/>
      </c>
      <c r="AP15" s="106">
        <f>IF($A15="","",COUNTIFS('3. İzin Kaydı'!$A$5:$A$200,$A15,'3. İzin Kaydı'!$F$5:$F$200,"Onaylandı",'3. İzin Kaydı'!$C$5:$C$200,"&lt;="&amp;('1. Kurulum'!$C$9+(41-1)*7+6),'3. İzin Kaydı'!$D$5:$D$200,"&gt;="&amp;('1. Kurulum'!$C$9+(41-1)*7)))</f>
        <v/>
      </c>
      <c r="AQ15" s="106">
        <f>IF($A15="","",COUNTIFS('3. İzin Kaydı'!$A$5:$A$200,$A15,'3. İzin Kaydı'!$F$5:$F$200,"Onaylandı",'3. İzin Kaydı'!$C$5:$C$200,"&lt;="&amp;('1. Kurulum'!$C$9+(42-1)*7+6),'3. İzin Kaydı'!$D$5:$D$200,"&gt;="&amp;('1. Kurulum'!$C$9+(42-1)*7)))</f>
        <v/>
      </c>
      <c r="AR15" s="106">
        <f>IF($A15="","",COUNTIFS('3. İzin Kaydı'!$A$5:$A$200,$A15,'3. İzin Kaydı'!$F$5:$F$200,"Onaylandı",'3. İzin Kaydı'!$C$5:$C$200,"&lt;="&amp;('1. Kurulum'!$C$9+(43-1)*7+6),'3. İzin Kaydı'!$D$5:$D$200,"&gt;="&amp;('1. Kurulum'!$C$9+(43-1)*7)))</f>
        <v/>
      </c>
      <c r="AS15" s="106">
        <f>IF($A15="","",COUNTIFS('3. İzin Kaydı'!$A$5:$A$200,$A15,'3. İzin Kaydı'!$F$5:$F$200,"Onaylandı",'3. İzin Kaydı'!$C$5:$C$200,"&lt;="&amp;('1. Kurulum'!$C$9+(44-1)*7+6),'3. İzin Kaydı'!$D$5:$D$200,"&gt;="&amp;('1. Kurulum'!$C$9+(44-1)*7)))</f>
        <v/>
      </c>
      <c r="AT15" s="106">
        <f>IF($A15="","",COUNTIFS('3. İzin Kaydı'!$A$5:$A$200,$A15,'3. İzin Kaydı'!$F$5:$F$200,"Onaylandı",'3. İzin Kaydı'!$C$5:$C$200,"&lt;="&amp;('1. Kurulum'!$C$9+(45-1)*7+6),'3. İzin Kaydı'!$D$5:$D$200,"&gt;="&amp;('1. Kurulum'!$C$9+(45-1)*7)))</f>
        <v/>
      </c>
      <c r="AU15" s="106">
        <f>IF($A15="","",COUNTIFS('3. İzin Kaydı'!$A$5:$A$200,$A15,'3. İzin Kaydı'!$F$5:$F$200,"Onaylandı",'3. İzin Kaydı'!$C$5:$C$200,"&lt;="&amp;('1. Kurulum'!$C$9+(46-1)*7+6),'3. İzin Kaydı'!$D$5:$D$200,"&gt;="&amp;('1. Kurulum'!$C$9+(46-1)*7)))</f>
        <v/>
      </c>
      <c r="AV15" s="106">
        <f>IF($A15="","",COUNTIFS('3. İzin Kaydı'!$A$5:$A$200,$A15,'3. İzin Kaydı'!$F$5:$F$200,"Onaylandı",'3. İzin Kaydı'!$C$5:$C$200,"&lt;="&amp;('1. Kurulum'!$C$9+(47-1)*7+6),'3. İzin Kaydı'!$D$5:$D$200,"&gt;="&amp;('1. Kurulum'!$C$9+(47-1)*7)))</f>
        <v/>
      </c>
      <c r="AW15" s="106">
        <f>IF($A15="","",COUNTIFS('3. İzin Kaydı'!$A$5:$A$200,$A15,'3. İzin Kaydı'!$F$5:$F$200,"Onaylandı",'3. İzin Kaydı'!$C$5:$C$200,"&lt;="&amp;('1. Kurulum'!$C$9+(48-1)*7+6),'3. İzin Kaydı'!$D$5:$D$200,"&gt;="&amp;('1. Kurulum'!$C$9+(48-1)*7)))</f>
        <v/>
      </c>
      <c r="AX15" s="106">
        <f>IF($A15="","",COUNTIFS('3. İzin Kaydı'!$A$5:$A$200,$A15,'3. İzin Kaydı'!$F$5:$F$200,"Onaylandı",'3. İzin Kaydı'!$C$5:$C$200,"&lt;="&amp;('1. Kurulum'!$C$9+(49-1)*7+6),'3. İzin Kaydı'!$D$5:$D$200,"&gt;="&amp;('1. Kurulum'!$C$9+(49-1)*7)))</f>
        <v/>
      </c>
      <c r="AY15" s="106">
        <f>IF($A15="","",COUNTIFS('3. İzin Kaydı'!$A$5:$A$200,$A15,'3. İzin Kaydı'!$F$5:$F$200,"Onaylandı",'3. İzin Kaydı'!$C$5:$C$200,"&lt;="&amp;('1. Kurulum'!$C$9+(50-1)*7+6),'3. İzin Kaydı'!$D$5:$D$200,"&gt;="&amp;('1. Kurulum'!$C$9+(50-1)*7)))</f>
        <v/>
      </c>
      <c r="AZ15" s="106">
        <f>IF($A15="","",COUNTIFS('3. İzin Kaydı'!$A$5:$A$200,$A15,'3. İzin Kaydı'!$F$5:$F$200,"Onaylandı",'3. İzin Kaydı'!$C$5:$C$200,"&lt;="&amp;('1. Kurulum'!$C$9+(51-1)*7+6),'3. İzin Kaydı'!$D$5:$D$200,"&gt;="&amp;('1. Kurulum'!$C$9+(51-1)*7)))</f>
        <v/>
      </c>
      <c r="BA15" s="106">
        <f>IF($A15="","",COUNTIFS('3. İzin Kaydı'!$A$5:$A$200,$A15,'3. İzin Kaydı'!$F$5:$F$200,"Onaylandı",'3. İzin Kaydı'!$C$5:$C$200,"&lt;="&amp;('1. Kurulum'!$C$9+(52-1)*7+6),'3. İzin Kaydı'!$D$5:$D$200,"&gt;="&amp;('1. Kurulum'!$C$9+(52-1)*7)))</f>
        <v/>
      </c>
    </row>
    <row r="16" ht="18" customHeight="1" s="55">
      <c r="A16" s="105">
        <f>IF('2. Çalışanlar'!A16="","",'2. Çalışanlar'!A16)</f>
        <v/>
      </c>
      <c r="B16" s="106">
        <f>IF($A16="","",COUNTIFS('3. İzin Kaydı'!$A$5:$A$200,$A16,'3. İzin Kaydı'!$F$5:$F$200,"Onaylandı",'3. İzin Kaydı'!$C$5:$C$200,"&lt;="&amp;('1. Kurulum'!$C$9+(1-1)*7+6),'3. İzin Kaydı'!$D$5:$D$200,"&gt;="&amp;('1. Kurulum'!$C$9+(1-1)*7)))</f>
        <v/>
      </c>
      <c r="C16" s="106">
        <f>IF($A16="","",COUNTIFS('3. İzin Kaydı'!$A$5:$A$200,$A16,'3. İzin Kaydı'!$F$5:$F$200,"Onaylandı",'3. İzin Kaydı'!$C$5:$C$200,"&lt;="&amp;('1. Kurulum'!$C$9+(2-1)*7+6),'3. İzin Kaydı'!$D$5:$D$200,"&gt;="&amp;('1. Kurulum'!$C$9+(2-1)*7)))</f>
        <v/>
      </c>
      <c r="D16" s="106">
        <f>IF($A16="","",COUNTIFS('3. İzin Kaydı'!$A$5:$A$200,$A16,'3. İzin Kaydı'!$F$5:$F$200,"Onaylandı",'3. İzin Kaydı'!$C$5:$C$200,"&lt;="&amp;('1. Kurulum'!$C$9+(3-1)*7+6),'3. İzin Kaydı'!$D$5:$D$200,"&gt;="&amp;('1. Kurulum'!$C$9+(3-1)*7)))</f>
        <v/>
      </c>
      <c r="E16" s="106">
        <f>IF($A16="","",COUNTIFS('3. İzin Kaydı'!$A$5:$A$200,$A16,'3. İzin Kaydı'!$F$5:$F$200,"Onaylandı",'3. İzin Kaydı'!$C$5:$C$200,"&lt;="&amp;('1. Kurulum'!$C$9+(4-1)*7+6),'3. İzin Kaydı'!$D$5:$D$200,"&gt;="&amp;('1. Kurulum'!$C$9+(4-1)*7)))</f>
        <v/>
      </c>
      <c r="F16" s="106">
        <f>IF($A16="","",COUNTIFS('3. İzin Kaydı'!$A$5:$A$200,$A16,'3. İzin Kaydı'!$F$5:$F$200,"Onaylandı",'3. İzin Kaydı'!$C$5:$C$200,"&lt;="&amp;('1. Kurulum'!$C$9+(5-1)*7+6),'3. İzin Kaydı'!$D$5:$D$200,"&gt;="&amp;('1. Kurulum'!$C$9+(5-1)*7)))</f>
        <v/>
      </c>
      <c r="G16" s="106">
        <f>IF($A16="","",COUNTIFS('3. İzin Kaydı'!$A$5:$A$200,$A16,'3. İzin Kaydı'!$F$5:$F$200,"Onaylandı",'3. İzin Kaydı'!$C$5:$C$200,"&lt;="&amp;('1. Kurulum'!$C$9+(6-1)*7+6),'3. İzin Kaydı'!$D$5:$D$200,"&gt;="&amp;('1. Kurulum'!$C$9+(6-1)*7)))</f>
        <v/>
      </c>
      <c r="H16" s="106">
        <f>IF($A16="","",COUNTIFS('3. İzin Kaydı'!$A$5:$A$200,$A16,'3. İzin Kaydı'!$F$5:$F$200,"Onaylandı",'3. İzin Kaydı'!$C$5:$C$200,"&lt;="&amp;('1. Kurulum'!$C$9+(7-1)*7+6),'3. İzin Kaydı'!$D$5:$D$200,"&gt;="&amp;('1. Kurulum'!$C$9+(7-1)*7)))</f>
        <v/>
      </c>
      <c r="I16" s="106">
        <f>IF($A16="","",COUNTIFS('3. İzin Kaydı'!$A$5:$A$200,$A16,'3. İzin Kaydı'!$F$5:$F$200,"Onaylandı",'3. İzin Kaydı'!$C$5:$C$200,"&lt;="&amp;('1. Kurulum'!$C$9+(8-1)*7+6),'3. İzin Kaydı'!$D$5:$D$200,"&gt;="&amp;('1. Kurulum'!$C$9+(8-1)*7)))</f>
        <v/>
      </c>
      <c r="J16" s="106">
        <f>IF($A16="","",COUNTIFS('3. İzin Kaydı'!$A$5:$A$200,$A16,'3. İzin Kaydı'!$F$5:$F$200,"Onaylandı",'3. İzin Kaydı'!$C$5:$C$200,"&lt;="&amp;('1. Kurulum'!$C$9+(9-1)*7+6),'3. İzin Kaydı'!$D$5:$D$200,"&gt;="&amp;('1. Kurulum'!$C$9+(9-1)*7)))</f>
        <v/>
      </c>
      <c r="K16" s="106">
        <f>IF($A16="","",COUNTIFS('3. İzin Kaydı'!$A$5:$A$200,$A16,'3. İzin Kaydı'!$F$5:$F$200,"Onaylandı",'3. İzin Kaydı'!$C$5:$C$200,"&lt;="&amp;('1. Kurulum'!$C$9+(10-1)*7+6),'3. İzin Kaydı'!$D$5:$D$200,"&gt;="&amp;('1. Kurulum'!$C$9+(10-1)*7)))</f>
        <v/>
      </c>
      <c r="L16" s="106">
        <f>IF($A16="","",COUNTIFS('3. İzin Kaydı'!$A$5:$A$200,$A16,'3. İzin Kaydı'!$F$5:$F$200,"Onaylandı",'3. İzin Kaydı'!$C$5:$C$200,"&lt;="&amp;('1. Kurulum'!$C$9+(11-1)*7+6),'3. İzin Kaydı'!$D$5:$D$200,"&gt;="&amp;('1. Kurulum'!$C$9+(11-1)*7)))</f>
        <v/>
      </c>
      <c r="M16" s="106">
        <f>IF($A16="","",COUNTIFS('3. İzin Kaydı'!$A$5:$A$200,$A16,'3. İzin Kaydı'!$F$5:$F$200,"Onaylandı",'3. İzin Kaydı'!$C$5:$C$200,"&lt;="&amp;('1. Kurulum'!$C$9+(12-1)*7+6),'3. İzin Kaydı'!$D$5:$D$200,"&gt;="&amp;('1. Kurulum'!$C$9+(12-1)*7)))</f>
        <v/>
      </c>
      <c r="N16" s="106">
        <f>IF($A16="","",COUNTIFS('3. İzin Kaydı'!$A$5:$A$200,$A16,'3. İzin Kaydı'!$F$5:$F$200,"Onaylandı",'3. İzin Kaydı'!$C$5:$C$200,"&lt;="&amp;('1. Kurulum'!$C$9+(13-1)*7+6),'3. İzin Kaydı'!$D$5:$D$200,"&gt;="&amp;('1. Kurulum'!$C$9+(13-1)*7)))</f>
        <v/>
      </c>
      <c r="O16" s="106">
        <f>IF($A16="","",COUNTIFS('3. İzin Kaydı'!$A$5:$A$200,$A16,'3. İzin Kaydı'!$F$5:$F$200,"Onaylandı",'3. İzin Kaydı'!$C$5:$C$200,"&lt;="&amp;('1. Kurulum'!$C$9+(14-1)*7+6),'3. İzin Kaydı'!$D$5:$D$200,"&gt;="&amp;('1. Kurulum'!$C$9+(14-1)*7)))</f>
        <v/>
      </c>
      <c r="P16" s="106">
        <f>IF($A16="","",COUNTIFS('3. İzin Kaydı'!$A$5:$A$200,$A16,'3. İzin Kaydı'!$F$5:$F$200,"Onaylandı",'3. İzin Kaydı'!$C$5:$C$200,"&lt;="&amp;('1. Kurulum'!$C$9+(15-1)*7+6),'3. İzin Kaydı'!$D$5:$D$200,"&gt;="&amp;('1. Kurulum'!$C$9+(15-1)*7)))</f>
        <v/>
      </c>
      <c r="Q16" s="106">
        <f>IF($A16="","",COUNTIFS('3. İzin Kaydı'!$A$5:$A$200,$A16,'3. İzin Kaydı'!$F$5:$F$200,"Onaylandı",'3. İzin Kaydı'!$C$5:$C$200,"&lt;="&amp;('1. Kurulum'!$C$9+(16-1)*7+6),'3. İzin Kaydı'!$D$5:$D$200,"&gt;="&amp;('1. Kurulum'!$C$9+(16-1)*7)))</f>
        <v/>
      </c>
      <c r="R16" s="106">
        <f>IF($A16="","",COUNTIFS('3. İzin Kaydı'!$A$5:$A$200,$A16,'3. İzin Kaydı'!$F$5:$F$200,"Onaylandı",'3. İzin Kaydı'!$C$5:$C$200,"&lt;="&amp;('1. Kurulum'!$C$9+(17-1)*7+6),'3. İzin Kaydı'!$D$5:$D$200,"&gt;="&amp;('1. Kurulum'!$C$9+(17-1)*7)))</f>
        <v/>
      </c>
      <c r="S16" s="106">
        <f>IF($A16="","",COUNTIFS('3. İzin Kaydı'!$A$5:$A$200,$A16,'3. İzin Kaydı'!$F$5:$F$200,"Onaylandı",'3. İzin Kaydı'!$C$5:$C$200,"&lt;="&amp;('1. Kurulum'!$C$9+(18-1)*7+6),'3. İzin Kaydı'!$D$5:$D$200,"&gt;="&amp;('1. Kurulum'!$C$9+(18-1)*7)))</f>
        <v/>
      </c>
      <c r="T16" s="106">
        <f>IF($A16="","",COUNTIFS('3. İzin Kaydı'!$A$5:$A$200,$A16,'3. İzin Kaydı'!$F$5:$F$200,"Onaylandı",'3. İzin Kaydı'!$C$5:$C$200,"&lt;="&amp;('1. Kurulum'!$C$9+(19-1)*7+6),'3. İzin Kaydı'!$D$5:$D$200,"&gt;="&amp;('1. Kurulum'!$C$9+(19-1)*7)))</f>
        <v/>
      </c>
      <c r="U16" s="106">
        <f>IF($A16="","",COUNTIFS('3. İzin Kaydı'!$A$5:$A$200,$A16,'3. İzin Kaydı'!$F$5:$F$200,"Onaylandı",'3. İzin Kaydı'!$C$5:$C$200,"&lt;="&amp;('1. Kurulum'!$C$9+(20-1)*7+6),'3. İzin Kaydı'!$D$5:$D$200,"&gt;="&amp;('1. Kurulum'!$C$9+(20-1)*7)))</f>
        <v/>
      </c>
      <c r="V16" s="106">
        <f>IF($A16="","",COUNTIFS('3. İzin Kaydı'!$A$5:$A$200,$A16,'3. İzin Kaydı'!$F$5:$F$200,"Onaylandı",'3. İzin Kaydı'!$C$5:$C$200,"&lt;="&amp;('1. Kurulum'!$C$9+(21-1)*7+6),'3. İzin Kaydı'!$D$5:$D$200,"&gt;="&amp;('1. Kurulum'!$C$9+(21-1)*7)))</f>
        <v/>
      </c>
      <c r="W16" s="106">
        <f>IF($A16="","",COUNTIFS('3. İzin Kaydı'!$A$5:$A$200,$A16,'3. İzin Kaydı'!$F$5:$F$200,"Onaylandı",'3. İzin Kaydı'!$C$5:$C$200,"&lt;="&amp;('1. Kurulum'!$C$9+(22-1)*7+6),'3. İzin Kaydı'!$D$5:$D$200,"&gt;="&amp;('1. Kurulum'!$C$9+(22-1)*7)))</f>
        <v/>
      </c>
      <c r="X16" s="106">
        <f>IF($A16="","",COUNTIFS('3. İzin Kaydı'!$A$5:$A$200,$A16,'3. İzin Kaydı'!$F$5:$F$200,"Onaylandı",'3. İzin Kaydı'!$C$5:$C$200,"&lt;="&amp;('1. Kurulum'!$C$9+(23-1)*7+6),'3. İzin Kaydı'!$D$5:$D$200,"&gt;="&amp;('1. Kurulum'!$C$9+(23-1)*7)))</f>
        <v/>
      </c>
      <c r="Y16" s="106">
        <f>IF($A16="","",COUNTIFS('3. İzin Kaydı'!$A$5:$A$200,$A16,'3. İzin Kaydı'!$F$5:$F$200,"Onaylandı",'3. İzin Kaydı'!$C$5:$C$200,"&lt;="&amp;('1. Kurulum'!$C$9+(24-1)*7+6),'3. İzin Kaydı'!$D$5:$D$200,"&gt;="&amp;('1. Kurulum'!$C$9+(24-1)*7)))</f>
        <v/>
      </c>
      <c r="Z16" s="106">
        <f>IF($A16="","",COUNTIFS('3. İzin Kaydı'!$A$5:$A$200,$A16,'3. İzin Kaydı'!$F$5:$F$200,"Onaylandı",'3. İzin Kaydı'!$C$5:$C$200,"&lt;="&amp;('1. Kurulum'!$C$9+(25-1)*7+6),'3. İzin Kaydı'!$D$5:$D$200,"&gt;="&amp;('1. Kurulum'!$C$9+(25-1)*7)))</f>
        <v/>
      </c>
      <c r="AA16" s="106">
        <f>IF($A16="","",COUNTIFS('3. İzin Kaydı'!$A$5:$A$200,$A16,'3. İzin Kaydı'!$F$5:$F$200,"Onaylandı",'3. İzin Kaydı'!$C$5:$C$200,"&lt;="&amp;('1. Kurulum'!$C$9+(26-1)*7+6),'3. İzin Kaydı'!$D$5:$D$200,"&gt;="&amp;('1. Kurulum'!$C$9+(26-1)*7)))</f>
        <v/>
      </c>
      <c r="AB16" s="106">
        <f>IF($A16="","",COUNTIFS('3. İzin Kaydı'!$A$5:$A$200,$A16,'3. İzin Kaydı'!$F$5:$F$200,"Onaylandı",'3. İzin Kaydı'!$C$5:$C$200,"&lt;="&amp;('1. Kurulum'!$C$9+(27-1)*7+6),'3. İzin Kaydı'!$D$5:$D$200,"&gt;="&amp;('1. Kurulum'!$C$9+(27-1)*7)))</f>
        <v/>
      </c>
      <c r="AC16" s="106">
        <f>IF($A16="","",COUNTIFS('3. İzin Kaydı'!$A$5:$A$200,$A16,'3. İzin Kaydı'!$F$5:$F$200,"Onaylandı",'3. İzin Kaydı'!$C$5:$C$200,"&lt;="&amp;('1. Kurulum'!$C$9+(28-1)*7+6),'3. İzin Kaydı'!$D$5:$D$200,"&gt;="&amp;('1. Kurulum'!$C$9+(28-1)*7)))</f>
        <v/>
      </c>
      <c r="AD16" s="106">
        <f>IF($A16="","",COUNTIFS('3. İzin Kaydı'!$A$5:$A$200,$A16,'3. İzin Kaydı'!$F$5:$F$200,"Onaylandı",'3. İzin Kaydı'!$C$5:$C$200,"&lt;="&amp;('1. Kurulum'!$C$9+(29-1)*7+6),'3. İzin Kaydı'!$D$5:$D$200,"&gt;="&amp;('1. Kurulum'!$C$9+(29-1)*7)))</f>
        <v/>
      </c>
      <c r="AE16" s="106">
        <f>IF($A16="","",COUNTIFS('3. İzin Kaydı'!$A$5:$A$200,$A16,'3. İzin Kaydı'!$F$5:$F$200,"Onaylandı",'3. İzin Kaydı'!$C$5:$C$200,"&lt;="&amp;('1. Kurulum'!$C$9+(30-1)*7+6),'3. İzin Kaydı'!$D$5:$D$200,"&gt;="&amp;('1. Kurulum'!$C$9+(30-1)*7)))</f>
        <v/>
      </c>
      <c r="AF16" s="106">
        <f>IF($A16="","",COUNTIFS('3. İzin Kaydı'!$A$5:$A$200,$A16,'3. İzin Kaydı'!$F$5:$F$200,"Onaylandı",'3. İzin Kaydı'!$C$5:$C$200,"&lt;="&amp;('1. Kurulum'!$C$9+(31-1)*7+6),'3. İzin Kaydı'!$D$5:$D$200,"&gt;="&amp;('1. Kurulum'!$C$9+(31-1)*7)))</f>
        <v/>
      </c>
      <c r="AG16" s="106">
        <f>IF($A16="","",COUNTIFS('3. İzin Kaydı'!$A$5:$A$200,$A16,'3. İzin Kaydı'!$F$5:$F$200,"Onaylandı",'3. İzin Kaydı'!$C$5:$C$200,"&lt;="&amp;('1. Kurulum'!$C$9+(32-1)*7+6),'3. İzin Kaydı'!$D$5:$D$200,"&gt;="&amp;('1. Kurulum'!$C$9+(32-1)*7)))</f>
        <v/>
      </c>
      <c r="AH16" s="106">
        <f>IF($A16="","",COUNTIFS('3. İzin Kaydı'!$A$5:$A$200,$A16,'3. İzin Kaydı'!$F$5:$F$200,"Onaylandı",'3. İzin Kaydı'!$C$5:$C$200,"&lt;="&amp;('1. Kurulum'!$C$9+(33-1)*7+6),'3. İzin Kaydı'!$D$5:$D$200,"&gt;="&amp;('1. Kurulum'!$C$9+(33-1)*7)))</f>
        <v/>
      </c>
      <c r="AI16" s="106">
        <f>IF($A16="","",COUNTIFS('3. İzin Kaydı'!$A$5:$A$200,$A16,'3. İzin Kaydı'!$F$5:$F$200,"Onaylandı",'3. İzin Kaydı'!$C$5:$C$200,"&lt;="&amp;('1. Kurulum'!$C$9+(34-1)*7+6),'3. İzin Kaydı'!$D$5:$D$200,"&gt;="&amp;('1. Kurulum'!$C$9+(34-1)*7)))</f>
        <v/>
      </c>
      <c r="AJ16" s="106">
        <f>IF($A16="","",COUNTIFS('3. İzin Kaydı'!$A$5:$A$200,$A16,'3. İzin Kaydı'!$F$5:$F$200,"Onaylandı",'3. İzin Kaydı'!$C$5:$C$200,"&lt;="&amp;('1. Kurulum'!$C$9+(35-1)*7+6),'3. İzin Kaydı'!$D$5:$D$200,"&gt;="&amp;('1. Kurulum'!$C$9+(35-1)*7)))</f>
        <v/>
      </c>
      <c r="AK16" s="106">
        <f>IF($A16="","",COUNTIFS('3. İzin Kaydı'!$A$5:$A$200,$A16,'3. İzin Kaydı'!$F$5:$F$200,"Onaylandı",'3. İzin Kaydı'!$C$5:$C$200,"&lt;="&amp;('1. Kurulum'!$C$9+(36-1)*7+6),'3. İzin Kaydı'!$D$5:$D$200,"&gt;="&amp;('1. Kurulum'!$C$9+(36-1)*7)))</f>
        <v/>
      </c>
      <c r="AL16" s="106">
        <f>IF($A16="","",COUNTIFS('3. İzin Kaydı'!$A$5:$A$200,$A16,'3. İzin Kaydı'!$F$5:$F$200,"Onaylandı",'3. İzin Kaydı'!$C$5:$C$200,"&lt;="&amp;('1. Kurulum'!$C$9+(37-1)*7+6),'3. İzin Kaydı'!$D$5:$D$200,"&gt;="&amp;('1. Kurulum'!$C$9+(37-1)*7)))</f>
        <v/>
      </c>
      <c r="AM16" s="106">
        <f>IF($A16="","",COUNTIFS('3. İzin Kaydı'!$A$5:$A$200,$A16,'3. İzin Kaydı'!$F$5:$F$200,"Onaylandı",'3. İzin Kaydı'!$C$5:$C$200,"&lt;="&amp;('1. Kurulum'!$C$9+(38-1)*7+6),'3. İzin Kaydı'!$D$5:$D$200,"&gt;="&amp;('1. Kurulum'!$C$9+(38-1)*7)))</f>
        <v/>
      </c>
      <c r="AN16" s="106">
        <f>IF($A16="","",COUNTIFS('3. İzin Kaydı'!$A$5:$A$200,$A16,'3. İzin Kaydı'!$F$5:$F$200,"Onaylandı",'3. İzin Kaydı'!$C$5:$C$200,"&lt;="&amp;('1. Kurulum'!$C$9+(39-1)*7+6),'3. İzin Kaydı'!$D$5:$D$200,"&gt;="&amp;('1. Kurulum'!$C$9+(39-1)*7)))</f>
        <v/>
      </c>
      <c r="AO16" s="106">
        <f>IF($A16="","",COUNTIFS('3. İzin Kaydı'!$A$5:$A$200,$A16,'3. İzin Kaydı'!$F$5:$F$200,"Onaylandı",'3. İzin Kaydı'!$C$5:$C$200,"&lt;="&amp;('1. Kurulum'!$C$9+(40-1)*7+6),'3. İzin Kaydı'!$D$5:$D$200,"&gt;="&amp;('1. Kurulum'!$C$9+(40-1)*7)))</f>
        <v/>
      </c>
      <c r="AP16" s="106">
        <f>IF($A16="","",COUNTIFS('3. İzin Kaydı'!$A$5:$A$200,$A16,'3. İzin Kaydı'!$F$5:$F$200,"Onaylandı",'3. İzin Kaydı'!$C$5:$C$200,"&lt;="&amp;('1. Kurulum'!$C$9+(41-1)*7+6),'3. İzin Kaydı'!$D$5:$D$200,"&gt;="&amp;('1. Kurulum'!$C$9+(41-1)*7)))</f>
        <v/>
      </c>
      <c r="AQ16" s="106">
        <f>IF($A16="","",COUNTIFS('3. İzin Kaydı'!$A$5:$A$200,$A16,'3. İzin Kaydı'!$F$5:$F$200,"Onaylandı",'3. İzin Kaydı'!$C$5:$C$200,"&lt;="&amp;('1. Kurulum'!$C$9+(42-1)*7+6),'3. İzin Kaydı'!$D$5:$D$200,"&gt;="&amp;('1. Kurulum'!$C$9+(42-1)*7)))</f>
        <v/>
      </c>
      <c r="AR16" s="106">
        <f>IF($A16="","",COUNTIFS('3. İzin Kaydı'!$A$5:$A$200,$A16,'3. İzin Kaydı'!$F$5:$F$200,"Onaylandı",'3. İzin Kaydı'!$C$5:$C$200,"&lt;="&amp;('1. Kurulum'!$C$9+(43-1)*7+6),'3. İzin Kaydı'!$D$5:$D$200,"&gt;="&amp;('1. Kurulum'!$C$9+(43-1)*7)))</f>
        <v/>
      </c>
      <c r="AS16" s="106">
        <f>IF($A16="","",COUNTIFS('3. İzin Kaydı'!$A$5:$A$200,$A16,'3. İzin Kaydı'!$F$5:$F$200,"Onaylandı",'3. İzin Kaydı'!$C$5:$C$200,"&lt;="&amp;('1. Kurulum'!$C$9+(44-1)*7+6),'3. İzin Kaydı'!$D$5:$D$200,"&gt;="&amp;('1. Kurulum'!$C$9+(44-1)*7)))</f>
        <v/>
      </c>
      <c r="AT16" s="106">
        <f>IF($A16="","",COUNTIFS('3. İzin Kaydı'!$A$5:$A$200,$A16,'3. İzin Kaydı'!$F$5:$F$200,"Onaylandı",'3. İzin Kaydı'!$C$5:$C$200,"&lt;="&amp;('1. Kurulum'!$C$9+(45-1)*7+6),'3. İzin Kaydı'!$D$5:$D$200,"&gt;="&amp;('1. Kurulum'!$C$9+(45-1)*7)))</f>
        <v/>
      </c>
      <c r="AU16" s="106">
        <f>IF($A16="","",COUNTIFS('3. İzin Kaydı'!$A$5:$A$200,$A16,'3. İzin Kaydı'!$F$5:$F$200,"Onaylandı",'3. İzin Kaydı'!$C$5:$C$200,"&lt;="&amp;('1. Kurulum'!$C$9+(46-1)*7+6),'3. İzin Kaydı'!$D$5:$D$200,"&gt;="&amp;('1. Kurulum'!$C$9+(46-1)*7)))</f>
        <v/>
      </c>
      <c r="AV16" s="106">
        <f>IF($A16="","",COUNTIFS('3. İzin Kaydı'!$A$5:$A$200,$A16,'3. İzin Kaydı'!$F$5:$F$200,"Onaylandı",'3. İzin Kaydı'!$C$5:$C$200,"&lt;="&amp;('1. Kurulum'!$C$9+(47-1)*7+6),'3. İzin Kaydı'!$D$5:$D$200,"&gt;="&amp;('1. Kurulum'!$C$9+(47-1)*7)))</f>
        <v/>
      </c>
      <c r="AW16" s="106">
        <f>IF($A16="","",COUNTIFS('3. İzin Kaydı'!$A$5:$A$200,$A16,'3. İzin Kaydı'!$F$5:$F$200,"Onaylandı",'3. İzin Kaydı'!$C$5:$C$200,"&lt;="&amp;('1. Kurulum'!$C$9+(48-1)*7+6),'3. İzin Kaydı'!$D$5:$D$200,"&gt;="&amp;('1. Kurulum'!$C$9+(48-1)*7)))</f>
        <v/>
      </c>
      <c r="AX16" s="106">
        <f>IF($A16="","",COUNTIFS('3. İzin Kaydı'!$A$5:$A$200,$A16,'3. İzin Kaydı'!$F$5:$F$200,"Onaylandı",'3. İzin Kaydı'!$C$5:$C$200,"&lt;="&amp;('1. Kurulum'!$C$9+(49-1)*7+6),'3. İzin Kaydı'!$D$5:$D$200,"&gt;="&amp;('1. Kurulum'!$C$9+(49-1)*7)))</f>
        <v/>
      </c>
      <c r="AY16" s="106">
        <f>IF($A16="","",COUNTIFS('3. İzin Kaydı'!$A$5:$A$200,$A16,'3. İzin Kaydı'!$F$5:$F$200,"Onaylandı",'3. İzin Kaydı'!$C$5:$C$200,"&lt;="&amp;('1. Kurulum'!$C$9+(50-1)*7+6),'3. İzin Kaydı'!$D$5:$D$200,"&gt;="&amp;('1. Kurulum'!$C$9+(50-1)*7)))</f>
        <v/>
      </c>
      <c r="AZ16" s="106">
        <f>IF($A16="","",COUNTIFS('3. İzin Kaydı'!$A$5:$A$200,$A16,'3. İzin Kaydı'!$F$5:$F$200,"Onaylandı",'3. İzin Kaydı'!$C$5:$C$200,"&lt;="&amp;('1. Kurulum'!$C$9+(51-1)*7+6),'3. İzin Kaydı'!$D$5:$D$200,"&gt;="&amp;('1. Kurulum'!$C$9+(51-1)*7)))</f>
        <v/>
      </c>
      <c r="BA16" s="106">
        <f>IF($A16="","",COUNTIFS('3. İzin Kaydı'!$A$5:$A$200,$A16,'3. İzin Kaydı'!$F$5:$F$200,"Onaylandı",'3. İzin Kaydı'!$C$5:$C$200,"&lt;="&amp;('1. Kurulum'!$C$9+(52-1)*7+6),'3. İzin Kaydı'!$D$5:$D$200,"&gt;="&amp;('1. Kurulum'!$C$9+(52-1)*7)))</f>
        <v/>
      </c>
    </row>
    <row r="17" ht="18" customHeight="1" s="55">
      <c r="A17" s="105">
        <f>IF('2. Çalışanlar'!A17="","",'2. Çalışanlar'!A17)</f>
        <v/>
      </c>
      <c r="B17" s="106">
        <f>IF($A17="","",COUNTIFS('3. İzin Kaydı'!$A$5:$A$200,$A17,'3. İzin Kaydı'!$F$5:$F$200,"Onaylandı",'3. İzin Kaydı'!$C$5:$C$200,"&lt;="&amp;('1. Kurulum'!$C$9+(1-1)*7+6),'3. İzin Kaydı'!$D$5:$D$200,"&gt;="&amp;('1. Kurulum'!$C$9+(1-1)*7)))</f>
        <v/>
      </c>
      <c r="C17" s="106">
        <f>IF($A17="","",COUNTIFS('3. İzin Kaydı'!$A$5:$A$200,$A17,'3. İzin Kaydı'!$F$5:$F$200,"Onaylandı",'3. İzin Kaydı'!$C$5:$C$200,"&lt;="&amp;('1. Kurulum'!$C$9+(2-1)*7+6),'3. İzin Kaydı'!$D$5:$D$200,"&gt;="&amp;('1. Kurulum'!$C$9+(2-1)*7)))</f>
        <v/>
      </c>
      <c r="D17" s="106">
        <f>IF($A17="","",COUNTIFS('3. İzin Kaydı'!$A$5:$A$200,$A17,'3. İzin Kaydı'!$F$5:$F$200,"Onaylandı",'3. İzin Kaydı'!$C$5:$C$200,"&lt;="&amp;('1. Kurulum'!$C$9+(3-1)*7+6),'3. İzin Kaydı'!$D$5:$D$200,"&gt;="&amp;('1. Kurulum'!$C$9+(3-1)*7)))</f>
        <v/>
      </c>
      <c r="E17" s="106">
        <f>IF($A17="","",COUNTIFS('3. İzin Kaydı'!$A$5:$A$200,$A17,'3. İzin Kaydı'!$F$5:$F$200,"Onaylandı",'3. İzin Kaydı'!$C$5:$C$200,"&lt;="&amp;('1. Kurulum'!$C$9+(4-1)*7+6),'3. İzin Kaydı'!$D$5:$D$200,"&gt;="&amp;('1. Kurulum'!$C$9+(4-1)*7)))</f>
        <v/>
      </c>
      <c r="F17" s="106">
        <f>IF($A17="","",COUNTIFS('3. İzin Kaydı'!$A$5:$A$200,$A17,'3. İzin Kaydı'!$F$5:$F$200,"Onaylandı",'3. İzin Kaydı'!$C$5:$C$200,"&lt;="&amp;('1. Kurulum'!$C$9+(5-1)*7+6),'3. İzin Kaydı'!$D$5:$D$200,"&gt;="&amp;('1. Kurulum'!$C$9+(5-1)*7)))</f>
        <v/>
      </c>
      <c r="G17" s="106">
        <f>IF($A17="","",COUNTIFS('3. İzin Kaydı'!$A$5:$A$200,$A17,'3. İzin Kaydı'!$F$5:$F$200,"Onaylandı",'3. İzin Kaydı'!$C$5:$C$200,"&lt;="&amp;('1. Kurulum'!$C$9+(6-1)*7+6),'3. İzin Kaydı'!$D$5:$D$200,"&gt;="&amp;('1. Kurulum'!$C$9+(6-1)*7)))</f>
        <v/>
      </c>
      <c r="H17" s="106">
        <f>IF($A17="","",COUNTIFS('3. İzin Kaydı'!$A$5:$A$200,$A17,'3. İzin Kaydı'!$F$5:$F$200,"Onaylandı",'3. İzin Kaydı'!$C$5:$C$200,"&lt;="&amp;('1. Kurulum'!$C$9+(7-1)*7+6),'3. İzin Kaydı'!$D$5:$D$200,"&gt;="&amp;('1. Kurulum'!$C$9+(7-1)*7)))</f>
        <v/>
      </c>
      <c r="I17" s="106">
        <f>IF($A17="","",COUNTIFS('3. İzin Kaydı'!$A$5:$A$200,$A17,'3. İzin Kaydı'!$F$5:$F$200,"Onaylandı",'3. İzin Kaydı'!$C$5:$C$200,"&lt;="&amp;('1. Kurulum'!$C$9+(8-1)*7+6),'3. İzin Kaydı'!$D$5:$D$200,"&gt;="&amp;('1. Kurulum'!$C$9+(8-1)*7)))</f>
        <v/>
      </c>
      <c r="J17" s="106">
        <f>IF($A17="","",COUNTIFS('3. İzin Kaydı'!$A$5:$A$200,$A17,'3. İzin Kaydı'!$F$5:$F$200,"Onaylandı",'3. İzin Kaydı'!$C$5:$C$200,"&lt;="&amp;('1. Kurulum'!$C$9+(9-1)*7+6),'3. İzin Kaydı'!$D$5:$D$200,"&gt;="&amp;('1. Kurulum'!$C$9+(9-1)*7)))</f>
        <v/>
      </c>
      <c r="K17" s="106">
        <f>IF($A17="","",COUNTIFS('3. İzin Kaydı'!$A$5:$A$200,$A17,'3. İzin Kaydı'!$F$5:$F$200,"Onaylandı",'3. İzin Kaydı'!$C$5:$C$200,"&lt;="&amp;('1. Kurulum'!$C$9+(10-1)*7+6),'3. İzin Kaydı'!$D$5:$D$200,"&gt;="&amp;('1. Kurulum'!$C$9+(10-1)*7)))</f>
        <v/>
      </c>
      <c r="L17" s="106">
        <f>IF($A17="","",COUNTIFS('3. İzin Kaydı'!$A$5:$A$200,$A17,'3. İzin Kaydı'!$F$5:$F$200,"Onaylandı",'3. İzin Kaydı'!$C$5:$C$200,"&lt;="&amp;('1. Kurulum'!$C$9+(11-1)*7+6),'3. İzin Kaydı'!$D$5:$D$200,"&gt;="&amp;('1. Kurulum'!$C$9+(11-1)*7)))</f>
        <v/>
      </c>
      <c r="M17" s="106">
        <f>IF($A17="","",COUNTIFS('3. İzin Kaydı'!$A$5:$A$200,$A17,'3. İzin Kaydı'!$F$5:$F$200,"Onaylandı",'3. İzin Kaydı'!$C$5:$C$200,"&lt;="&amp;('1. Kurulum'!$C$9+(12-1)*7+6),'3. İzin Kaydı'!$D$5:$D$200,"&gt;="&amp;('1. Kurulum'!$C$9+(12-1)*7)))</f>
        <v/>
      </c>
      <c r="N17" s="106">
        <f>IF($A17="","",COUNTIFS('3. İzin Kaydı'!$A$5:$A$200,$A17,'3. İzin Kaydı'!$F$5:$F$200,"Onaylandı",'3. İzin Kaydı'!$C$5:$C$200,"&lt;="&amp;('1. Kurulum'!$C$9+(13-1)*7+6),'3. İzin Kaydı'!$D$5:$D$200,"&gt;="&amp;('1. Kurulum'!$C$9+(13-1)*7)))</f>
        <v/>
      </c>
      <c r="O17" s="106">
        <f>IF($A17="","",COUNTIFS('3. İzin Kaydı'!$A$5:$A$200,$A17,'3. İzin Kaydı'!$F$5:$F$200,"Onaylandı",'3. İzin Kaydı'!$C$5:$C$200,"&lt;="&amp;('1. Kurulum'!$C$9+(14-1)*7+6),'3. İzin Kaydı'!$D$5:$D$200,"&gt;="&amp;('1. Kurulum'!$C$9+(14-1)*7)))</f>
        <v/>
      </c>
      <c r="P17" s="106">
        <f>IF($A17="","",COUNTIFS('3. İzin Kaydı'!$A$5:$A$200,$A17,'3. İzin Kaydı'!$F$5:$F$200,"Onaylandı",'3. İzin Kaydı'!$C$5:$C$200,"&lt;="&amp;('1. Kurulum'!$C$9+(15-1)*7+6),'3. İzin Kaydı'!$D$5:$D$200,"&gt;="&amp;('1. Kurulum'!$C$9+(15-1)*7)))</f>
        <v/>
      </c>
      <c r="Q17" s="106">
        <f>IF($A17="","",COUNTIFS('3. İzin Kaydı'!$A$5:$A$200,$A17,'3. İzin Kaydı'!$F$5:$F$200,"Onaylandı",'3. İzin Kaydı'!$C$5:$C$200,"&lt;="&amp;('1. Kurulum'!$C$9+(16-1)*7+6),'3. İzin Kaydı'!$D$5:$D$200,"&gt;="&amp;('1. Kurulum'!$C$9+(16-1)*7)))</f>
        <v/>
      </c>
      <c r="R17" s="106">
        <f>IF($A17="","",COUNTIFS('3. İzin Kaydı'!$A$5:$A$200,$A17,'3. İzin Kaydı'!$F$5:$F$200,"Onaylandı",'3. İzin Kaydı'!$C$5:$C$200,"&lt;="&amp;('1. Kurulum'!$C$9+(17-1)*7+6),'3. İzin Kaydı'!$D$5:$D$200,"&gt;="&amp;('1. Kurulum'!$C$9+(17-1)*7)))</f>
        <v/>
      </c>
      <c r="S17" s="106">
        <f>IF($A17="","",COUNTIFS('3. İzin Kaydı'!$A$5:$A$200,$A17,'3. İzin Kaydı'!$F$5:$F$200,"Onaylandı",'3. İzin Kaydı'!$C$5:$C$200,"&lt;="&amp;('1. Kurulum'!$C$9+(18-1)*7+6),'3. İzin Kaydı'!$D$5:$D$200,"&gt;="&amp;('1. Kurulum'!$C$9+(18-1)*7)))</f>
        <v/>
      </c>
      <c r="T17" s="106">
        <f>IF($A17="","",COUNTIFS('3. İzin Kaydı'!$A$5:$A$200,$A17,'3. İzin Kaydı'!$F$5:$F$200,"Onaylandı",'3. İzin Kaydı'!$C$5:$C$200,"&lt;="&amp;('1. Kurulum'!$C$9+(19-1)*7+6),'3. İzin Kaydı'!$D$5:$D$200,"&gt;="&amp;('1. Kurulum'!$C$9+(19-1)*7)))</f>
        <v/>
      </c>
      <c r="U17" s="106">
        <f>IF($A17="","",COUNTIFS('3. İzin Kaydı'!$A$5:$A$200,$A17,'3. İzin Kaydı'!$F$5:$F$200,"Onaylandı",'3. İzin Kaydı'!$C$5:$C$200,"&lt;="&amp;('1. Kurulum'!$C$9+(20-1)*7+6),'3. İzin Kaydı'!$D$5:$D$200,"&gt;="&amp;('1. Kurulum'!$C$9+(20-1)*7)))</f>
        <v/>
      </c>
      <c r="V17" s="106">
        <f>IF($A17="","",COUNTIFS('3. İzin Kaydı'!$A$5:$A$200,$A17,'3. İzin Kaydı'!$F$5:$F$200,"Onaylandı",'3. İzin Kaydı'!$C$5:$C$200,"&lt;="&amp;('1. Kurulum'!$C$9+(21-1)*7+6),'3. İzin Kaydı'!$D$5:$D$200,"&gt;="&amp;('1. Kurulum'!$C$9+(21-1)*7)))</f>
        <v/>
      </c>
      <c r="W17" s="106">
        <f>IF($A17="","",COUNTIFS('3. İzin Kaydı'!$A$5:$A$200,$A17,'3. İzin Kaydı'!$F$5:$F$200,"Onaylandı",'3. İzin Kaydı'!$C$5:$C$200,"&lt;="&amp;('1. Kurulum'!$C$9+(22-1)*7+6),'3. İzin Kaydı'!$D$5:$D$200,"&gt;="&amp;('1. Kurulum'!$C$9+(22-1)*7)))</f>
        <v/>
      </c>
      <c r="X17" s="106">
        <f>IF($A17="","",COUNTIFS('3. İzin Kaydı'!$A$5:$A$200,$A17,'3. İzin Kaydı'!$F$5:$F$200,"Onaylandı",'3. İzin Kaydı'!$C$5:$C$200,"&lt;="&amp;('1. Kurulum'!$C$9+(23-1)*7+6),'3. İzin Kaydı'!$D$5:$D$200,"&gt;="&amp;('1. Kurulum'!$C$9+(23-1)*7)))</f>
        <v/>
      </c>
      <c r="Y17" s="106">
        <f>IF($A17="","",COUNTIFS('3. İzin Kaydı'!$A$5:$A$200,$A17,'3. İzin Kaydı'!$F$5:$F$200,"Onaylandı",'3. İzin Kaydı'!$C$5:$C$200,"&lt;="&amp;('1. Kurulum'!$C$9+(24-1)*7+6),'3. İzin Kaydı'!$D$5:$D$200,"&gt;="&amp;('1. Kurulum'!$C$9+(24-1)*7)))</f>
        <v/>
      </c>
      <c r="Z17" s="106">
        <f>IF($A17="","",COUNTIFS('3. İzin Kaydı'!$A$5:$A$200,$A17,'3. İzin Kaydı'!$F$5:$F$200,"Onaylandı",'3. İzin Kaydı'!$C$5:$C$200,"&lt;="&amp;('1. Kurulum'!$C$9+(25-1)*7+6),'3. İzin Kaydı'!$D$5:$D$200,"&gt;="&amp;('1. Kurulum'!$C$9+(25-1)*7)))</f>
        <v/>
      </c>
      <c r="AA17" s="106">
        <f>IF($A17="","",COUNTIFS('3. İzin Kaydı'!$A$5:$A$200,$A17,'3. İzin Kaydı'!$F$5:$F$200,"Onaylandı",'3. İzin Kaydı'!$C$5:$C$200,"&lt;="&amp;('1. Kurulum'!$C$9+(26-1)*7+6),'3. İzin Kaydı'!$D$5:$D$200,"&gt;="&amp;('1. Kurulum'!$C$9+(26-1)*7)))</f>
        <v/>
      </c>
      <c r="AB17" s="106">
        <f>IF($A17="","",COUNTIFS('3. İzin Kaydı'!$A$5:$A$200,$A17,'3. İzin Kaydı'!$F$5:$F$200,"Onaylandı",'3. İzin Kaydı'!$C$5:$C$200,"&lt;="&amp;('1. Kurulum'!$C$9+(27-1)*7+6),'3. İzin Kaydı'!$D$5:$D$200,"&gt;="&amp;('1. Kurulum'!$C$9+(27-1)*7)))</f>
        <v/>
      </c>
      <c r="AC17" s="106">
        <f>IF($A17="","",COUNTIFS('3. İzin Kaydı'!$A$5:$A$200,$A17,'3. İzin Kaydı'!$F$5:$F$200,"Onaylandı",'3. İzin Kaydı'!$C$5:$C$200,"&lt;="&amp;('1. Kurulum'!$C$9+(28-1)*7+6),'3. İzin Kaydı'!$D$5:$D$200,"&gt;="&amp;('1. Kurulum'!$C$9+(28-1)*7)))</f>
        <v/>
      </c>
      <c r="AD17" s="106">
        <f>IF($A17="","",COUNTIFS('3. İzin Kaydı'!$A$5:$A$200,$A17,'3. İzin Kaydı'!$F$5:$F$200,"Onaylandı",'3. İzin Kaydı'!$C$5:$C$200,"&lt;="&amp;('1. Kurulum'!$C$9+(29-1)*7+6),'3. İzin Kaydı'!$D$5:$D$200,"&gt;="&amp;('1. Kurulum'!$C$9+(29-1)*7)))</f>
        <v/>
      </c>
      <c r="AE17" s="106">
        <f>IF($A17="","",COUNTIFS('3. İzin Kaydı'!$A$5:$A$200,$A17,'3. İzin Kaydı'!$F$5:$F$200,"Onaylandı",'3. İzin Kaydı'!$C$5:$C$200,"&lt;="&amp;('1. Kurulum'!$C$9+(30-1)*7+6),'3. İzin Kaydı'!$D$5:$D$200,"&gt;="&amp;('1. Kurulum'!$C$9+(30-1)*7)))</f>
        <v/>
      </c>
      <c r="AF17" s="106">
        <f>IF($A17="","",COUNTIFS('3. İzin Kaydı'!$A$5:$A$200,$A17,'3. İzin Kaydı'!$F$5:$F$200,"Onaylandı",'3. İzin Kaydı'!$C$5:$C$200,"&lt;="&amp;('1. Kurulum'!$C$9+(31-1)*7+6),'3. İzin Kaydı'!$D$5:$D$200,"&gt;="&amp;('1. Kurulum'!$C$9+(31-1)*7)))</f>
        <v/>
      </c>
      <c r="AG17" s="106">
        <f>IF($A17="","",COUNTIFS('3. İzin Kaydı'!$A$5:$A$200,$A17,'3. İzin Kaydı'!$F$5:$F$200,"Onaylandı",'3. İzin Kaydı'!$C$5:$C$200,"&lt;="&amp;('1. Kurulum'!$C$9+(32-1)*7+6),'3. İzin Kaydı'!$D$5:$D$200,"&gt;="&amp;('1. Kurulum'!$C$9+(32-1)*7)))</f>
        <v/>
      </c>
      <c r="AH17" s="106">
        <f>IF($A17="","",COUNTIFS('3. İzin Kaydı'!$A$5:$A$200,$A17,'3. İzin Kaydı'!$F$5:$F$200,"Onaylandı",'3. İzin Kaydı'!$C$5:$C$200,"&lt;="&amp;('1. Kurulum'!$C$9+(33-1)*7+6),'3. İzin Kaydı'!$D$5:$D$200,"&gt;="&amp;('1. Kurulum'!$C$9+(33-1)*7)))</f>
        <v/>
      </c>
      <c r="AI17" s="106">
        <f>IF($A17="","",COUNTIFS('3. İzin Kaydı'!$A$5:$A$200,$A17,'3. İzin Kaydı'!$F$5:$F$200,"Onaylandı",'3. İzin Kaydı'!$C$5:$C$200,"&lt;="&amp;('1. Kurulum'!$C$9+(34-1)*7+6),'3. İzin Kaydı'!$D$5:$D$200,"&gt;="&amp;('1. Kurulum'!$C$9+(34-1)*7)))</f>
        <v/>
      </c>
      <c r="AJ17" s="106">
        <f>IF($A17="","",COUNTIFS('3. İzin Kaydı'!$A$5:$A$200,$A17,'3. İzin Kaydı'!$F$5:$F$200,"Onaylandı",'3. İzin Kaydı'!$C$5:$C$200,"&lt;="&amp;('1. Kurulum'!$C$9+(35-1)*7+6),'3. İzin Kaydı'!$D$5:$D$200,"&gt;="&amp;('1. Kurulum'!$C$9+(35-1)*7)))</f>
        <v/>
      </c>
      <c r="AK17" s="106">
        <f>IF($A17="","",COUNTIFS('3. İzin Kaydı'!$A$5:$A$200,$A17,'3. İzin Kaydı'!$F$5:$F$200,"Onaylandı",'3. İzin Kaydı'!$C$5:$C$200,"&lt;="&amp;('1. Kurulum'!$C$9+(36-1)*7+6),'3. İzin Kaydı'!$D$5:$D$200,"&gt;="&amp;('1. Kurulum'!$C$9+(36-1)*7)))</f>
        <v/>
      </c>
      <c r="AL17" s="106">
        <f>IF($A17="","",COUNTIFS('3. İzin Kaydı'!$A$5:$A$200,$A17,'3. İzin Kaydı'!$F$5:$F$200,"Onaylandı",'3. İzin Kaydı'!$C$5:$C$200,"&lt;="&amp;('1. Kurulum'!$C$9+(37-1)*7+6),'3. İzin Kaydı'!$D$5:$D$200,"&gt;="&amp;('1. Kurulum'!$C$9+(37-1)*7)))</f>
        <v/>
      </c>
      <c r="AM17" s="106">
        <f>IF($A17="","",COUNTIFS('3. İzin Kaydı'!$A$5:$A$200,$A17,'3. İzin Kaydı'!$F$5:$F$200,"Onaylandı",'3. İzin Kaydı'!$C$5:$C$200,"&lt;="&amp;('1. Kurulum'!$C$9+(38-1)*7+6),'3. İzin Kaydı'!$D$5:$D$200,"&gt;="&amp;('1. Kurulum'!$C$9+(38-1)*7)))</f>
        <v/>
      </c>
      <c r="AN17" s="106">
        <f>IF($A17="","",COUNTIFS('3. İzin Kaydı'!$A$5:$A$200,$A17,'3. İzin Kaydı'!$F$5:$F$200,"Onaylandı",'3. İzin Kaydı'!$C$5:$C$200,"&lt;="&amp;('1. Kurulum'!$C$9+(39-1)*7+6),'3. İzin Kaydı'!$D$5:$D$200,"&gt;="&amp;('1. Kurulum'!$C$9+(39-1)*7)))</f>
        <v/>
      </c>
      <c r="AO17" s="106">
        <f>IF($A17="","",COUNTIFS('3. İzin Kaydı'!$A$5:$A$200,$A17,'3. İzin Kaydı'!$F$5:$F$200,"Onaylandı",'3. İzin Kaydı'!$C$5:$C$200,"&lt;="&amp;('1. Kurulum'!$C$9+(40-1)*7+6),'3. İzin Kaydı'!$D$5:$D$200,"&gt;="&amp;('1. Kurulum'!$C$9+(40-1)*7)))</f>
        <v/>
      </c>
      <c r="AP17" s="106">
        <f>IF($A17="","",COUNTIFS('3. İzin Kaydı'!$A$5:$A$200,$A17,'3. İzin Kaydı'!$F$5:$F$200,"Onaylandı",'3. İzin Kaydı'!$C$5:$C$200,"&lt;="&amp;('1. Kurulum'!$C$9+(41-1)*7+6),'3. İzin Kaydı'!$D$5:$D$200,"&gt;="&amp;('1. Kurulum'!$C$9+(41-1)*7)))</f>
        <v/>
      </c>
      <c r="AQ17" s="106">
        <f>IF($A17="","",COUNTIFS('3. İzin Kaydı'!$A$5:$A$200,$A17,'3. İzin Kaydı'!$F$5:$F$200,"Onaylandı",'3. İzin Kaydı'!$C$5:$C$200,"&lt;="&amp;('1. Kurulum'!$C$9+(42-1)*7+6),'3. İzin Kaydı'!$D$5:$D$200,"&gt;="&amp;('1. Kurulum'!$C$9+(42-1)*7)))</f>
        <v/>
      </c>
      <c r="AR17" s="106">
        <f>IF($A17="","",COUNTIFS('3. İzin Kaydı'!$A$5:$A$200,$A17,'3. İzin Kaydı'!$F$5:$F$200,"Onaylandı",'3. İzin Kaydı'!$C$5:$C$200,"&lt;="&amp;('1. Kurulum'!$C$9+(43-1)*7+6),'3. İzin Kaydı'!$D$5:$D$200,"&gt;="&amp;('1. Kurulum'!$C$9+(43-1)*7)))</f>
        <v/>
      </c>
      <c r="AS17" s="106">
        <f>IF($A17="","",COUNTIFS('3. İzin Kaydı'!$A$5:$A$200,$A17,'3. İzin Kaydı'!$F$5:$F$200,"Onaylandı",'3. İzin Kaydı'!$C$5:$C$200,"&lt;="&amp;('1. Kurulum'!$C$9+(44-1)*7+6),'3. İzin Kaydı'!$D$5:$D$200,"&gt;="&amp;('1. Kurulum'!$C$9+(44-1)*7)))</f>
        <v/>
      </c>
      <c r="AT17" s="106">
        <f>IF($A17="","",COUNTIFS('3. İzin Kaydı'!$A$5:$A$200,$A17,'3. İzin Kaydı'!$F$5:$F$200,"Onaylandı",'3. İzin Kaydı'!$C$5:$C$200,"&lt;="&amp;('1. Kurulum'!$C$9+(45-1)*7+6),'3. İzin Kaydı'!$D$5:$D$200,"&gt;="&amp;('1. Kurulum'!$C$9+(45-1)*7)))</f>
        <v/>
      </c>
      <c r="AU17" s="106">
        <f>IF($A17="","",COUNTIFS('3. İzin Kaydı'!$A$5:$A$200,$A17,'3. İzin Kaydı'!$F$5:$F$200,"Onaylandı",'3. İzin Kaydı'!$C$5:$C$200,"&lt;="&amp;('1. Kurulum'!$C$9+(46-1)*7+6),'3. İzin Kaydı'!$D$5:$D$200,"&gt;="&amp;('1. Kurulum'!$C$9+(46-1)*7)))</f>
        <v/>
      </c>
      <c r="AV17" s="106">
        <f>IF($A17="","",COUNTIFS('3. İzin Kaydı'!$A$5:$A$200,$A17,'3. İzin Kaydı'!$F$5:$F$200,"Onaylandı",'3. İzin Kaydı'!$C$5:$C$200,"&lt;="&amp;('1. Kurulum'!$C$9+(47-1)*7+6),'3. İzin Kaydı'!$D$5:$D$200,"&gt;="&amp;('1. Kurulum'!$C$9+(47-1)*7)))</f>
        <v/>
      </c>
      <c r="AW17" s="106">
        <f>IF($A17="","",COUNTIFS('3. İzin Kaydı'!$A$5:$A$200,$A17,'3. İzin Kaydı'!$F$5:$F$200,"Onaylandı",'3. İzin Kaydı'!$C$5:$C$200,"&lt;="&amp;('1. Kurulum'!$C$9+(48-1)*7+6),'3. İzin Kaydı'!$D$5:$D$200,"&gt;="&amp;('1. Kurulum'!$C$9+(48-1)*7)))</f>
        <v/>
      </c>
      <c r="AX17" s="106">
        <f>IF($A17="","",COUNTIFS('3. İzin Kaydı'!$A$5:$A$200,$A17,'3. İzin Kaydı'!$F$5:$F$200,"Onaylandı",'3. İzin Kaydı'!$C$5:$C$200,"&lt;="&amp;('1. Kurulum'!$C$9+(49-1)*7+6),'3. İzin Kaydı'!$D$5:$D$200,"&gt;="&amp;('1. Kurulum'!$C$9+(49-1)*7)))</f>
        <v/>
      </c>
      <c r="AY17" s="106">
        <f>IF($A17="","",COUNTIFS('3. İzin Kaydı'!$A$5:$A$200,$A17,'3. İzin Kaydı'!$F$5:$F$200,"Onaylandı",'3. İzin Kaydı'!$C$5:$C$200,"&lt;="&amp;('1. Kurulum'!$C$9+(50-1)*7+6),'3. İzin Kaydı'!$D$5:$D$200,"&gt;="&amp;('1. Kurulum'!$C$9+(50-1)*7)))</f>
        <v/>
      </c>
      <c r="AZ17" s="106">
        <f>IF($A17="","",COUNTIFS('3. İzin Kaydı'!$A$5:$A$200,$A17,'3. İzin Kaydı'!$F$5:$F$200,"Onaylandı",'3. İzin Kaydı'!$C$5:$C$200,"&lt;="&amp;('1. Kurulum'!$C$9+(51-1)*7+6),'3. İzin Kaydı'!$D$5:$D$200,"&gt;="&amp;('1. Kurulum'!$C$9+(51-1)*7)))</f>
        <v/>
      </c>
      <c r="BA17" s="106">
        <f>IF($A17="","",COUNTIFS('3. İzin Kaydı'!$A$5:$A$200,$A17,'3. İzin Kaydı'!$F$5:$F$200,"Onaylandı",'3. İzin Kaydı'!$C$5:$C$200,"&lt;="&amp;('1. Kurulum'!$C$9+(52-1)*7+6),'3. İzin Kaydı'!$D$5:$D$200,"&gt;="&amp;('1. Kurulum'!$C$9+(52-1)*7)))</f>
        <v/>
      </c>
    </row>
    <row r="18" ht="18" customHeight="1" s="55">
      <c r="A18" s="105">
        <f>IF('2. Çalışanlar'!A18="","",'2. Çalışanlar'!A18)</f>
        <v/>
      </c>
      <c r="B18" s="106">
        <f>IF($A18="","",COUNTIFS('3. İzin Kaydı'!$A$5:$A$200,$A18,'3. İzin Kaydı'!$F$5:$F$200,"Onaylandı",'3. İzin Kaydı'!$C$5:$C$200,"&lt;="&amp;('1. Kurulum'!$C$9+(1-1)*7+6),'3. İzin Kaydı'!$D$5:$D$200,"&gt;="&amp;('1. Kurulum'!$C$9+(1-1)*7)))</f>
        <v/>
      </c>
      <c r="C18" s="106">
        <f>IF($A18="","",COUNTIFS('3. İzin Kaydı'!$A$5:$A$200,$A18,'3. İzin Kaydı'!$F$5:$F$200,"Onaylandı",'3. İzin Kaydı'!$C$5:$C$200,"&lt;="&amp;('1. Kurulum'!$C$9+(2-1)*7+6),'3. İzin Kaydı'!$D$5:$D$200,"&gt;="&amp;('1. Kurulum'!$C$9+(2-1)*7)))</f>
        <v/>
      </c>
      <c r="D18" s="106">
        <f>IF($A18="","",COUNTIFS('3. İzin Kaydı'!$A$5:$A$200,$A18,'3. İzin Kaydı'!$F$5:$F$200,"Onaylandı",'3. İzin Kaydı'!$C$5:$C$200,"&lt;="&amp;('1. Kurulum'!$C$9+(3-1)*7+6),'3. İzin Kaydı'!$D$5:$D$200,"&gt;="&amp;('1. Kurulum'!$C$9+(3-1)*7)))</f>
        <v/>
      </c>
      <c r="E18" s="106">
        <f>IF($A18="","",COUNTIFS('3. İzin Kaydı'!$A$5:$A$200,$A18,'3. İzin Kaydı'!$F$5:$F$200,"Onaylandı",'3. İzin Kaydı'!$C$5:$C$200,"&lt;="&amp;('1. Kurulum'!$C$9+(4-1)*7+6),'3. İzin Kaydı'!$D$5:$D$200,"&gt;="&amp;('1. Kurulum'!$C$9+(4-1)*7)))</f>
        <v/>
      </c>
      <c r="F18" s="106">
        <f>IF($A18="","",COUNTIFS('3. İzin Kaydı'!$A$5:$A$200,$A18,'3. İzin Kaydı'!$F$5:$F$200,"Onaylandı",'3. İzin Kaydı'!$C$5:$C$200,"&lt;="&amp;('1. Kurulum'!$C$9+(5-1)*7+6),'3. İzin Kaydı'!$D$5:$D$200,"&gt;="&amp;('1. Kurulum'!$C$9+(5-1)*7)))</f>
        <v/>
      </c>
      <c r="G18" s="106">
        <f>IF($A18="","",COUNTIFS('3. İzin Kaydı'!$A$5:$A$200,$A18,'3. İzin Kaydı'!$F$5:$F$200,"Onaylandı",'3. İzin Kaydı'!$C$5:$C$200,"&lt;="&amp;('1. Kurulum'!$C$9+(6-1)*7+6),'3. İzin Kaydı'!$D$5:$D$200,"&gt;="&amp;('1. Kurulum'!$C$9+(6-1)*7)))</f>
        <v/>
      </c>
      <c r="H18" s="106">
        <f>IF($A18="","",COUNTIFS('3. İzin Kaydı'!$A$5:$A$200,$A18,'3. İzin Kaydı'!$F$5:$F$200,"Onaylandı",'3. İzin Kaydı'!$C$5:$C$200,"&lt;="&amp;('1. Kurulum'!$C$9+(7-1)*7+6),'3. İzin Kaydı'!$D$5:$D$200,"&gt;="&amp;('1. Kurulum'!$C$9+(7-1)*7)))</f>
        <v/>
      </c>
      <c r="I18" s="106">
        <f>IF($A18="","",COUNTIFS('3. İzin Kaydı'!$A$5:$A$200,$A18,'3. İzin Kaydı'!$F$5:$F$200,"Onaylandı",'3. İzin Kaydı'!$C$5:$C$200,"&lt;="&amp;('1. Kurulum'!$C$9+(8-1)*7+6),'3. İzin Kaydı'!$D$5:$D$200,"&gt;="&amp;('1. Kurulum'!$C$9+(8-1)*7)))</f>
        <v/>
      </c>
      <c r="J18" s="106">
        <f>IF($A18="","",COUNTIFS('3. İzin Kaydı'!$A$5:$A$200,$A18,'3. İzin Kaydı'!$F$5:$F$200,"Onaylandı",'3. İzin Kaydı'!$C$5:$C$200,"&lt;="&amp;('1. Kurulum'!$C$9+(9-1)*7+6),'3. İzin Kaydı'!$D$5:$D$200,"&gt;="&amp;('1. Kurulum'!$C$9+(9-1)*7)))</f>
        <v/>
      </c>
      <c r="K18" s="106">
        <f>IF($A18="","",COUNTIFS('3. İzin Kaydı'!$A$5:$A$200,$A18,'3. İzin Kaydı'!$F$5:$F$200,"Onaylandı",'3. İzin Kaydı'!$C$5:$C$200,"&lt;="&amp;('1. Kurulum'!$C$9+(10-1)*7+6),'3. İzin Kaydı'!$D$5:$D$200,"&gt;="&amp;('1. Kurulum'!$C$9+(10-1)*7)))</f>
        <v/>
      </c>
      <c r="L18" s="106">
        <f>IF($A18="","",COUNTIFS('3. İzin Kaydı'!$A$5:$A$200,$A18,'3. İzin Kaydı'!$F$5:$F$200,"Onaylandı",'3. İzin Kaydı'!$C$5:$C$200,"&lt;="&amp;('1. Kurulum'!$C$9+(11-1)*7+6),'3. İzin Kaydı'!$D$5:$D$200,"&gt;="&amp;('1. Kurulum'!$C$9+(11-1)*7)))</f>
        <v/>
      </c>
      <c r="M18" s="106">
        <f>IF($A18="","",COUNTIFS('3. İzin Kaydı'!$A$5:$A$200,$A18,'3. İzin Kaydı'!$F$5:$F$200,"Onaylandı",'3. İzin Kaydı'!$C$5:$C$200,"&lt;="&amp;('1. Kurulum'!$C$9+(12-1)*7+6),'3. İzin Kaydı'!$D$5:$D$200,"&gt;="&amp;('1. Kurulum'!$C$9+(12-1)*7)))</f>
        <v/>
      </c>
      <c r="N18" s="106">
        <f>IF($A18="","",COUNTIFS('3. İzin Kaydı'!$A$5:$A$200,$A18,'3. İzin Kaydı'!$F$5:$F$200,"Onaylandı",'3. İzin Kaydı'!$C$5:$C$200,"&lt;="&amp;('1. Kurulum'!$C$9+(13-1)*7+6),'3. İzin Kaydı'!$D$5:$D$200,"&gt;="&amp;('1. Kurulum'!$C$9+(13-1)*7)))</f>
        <v/>
      </c>
      <c r="O18" s="106">
        <f>IF($A18="","",COUNTIFS('3. İzin Kaydı'!$A$5:$A$200,$A18,'3. İzin Kaydı'!$F$5:$F$200,"Onaylandı",'3. İzin Kaydı'!$C$5:$C$200,"&lt;="&amp;('1. Kurulum'!$C$9+(14-1)*7+6),'3. İzin Kaydı'!$D$5:$D$200,"&gt;="&amp;('1. Kurulum'!$C$9+(14-1)*7)))</f>
        <v/>
      </c>
      <c r="P18" s="106">
        <f>IF($A18="","",COUNTIFS('3. İzin Kaydı'!$A$5:$A$200,$A18,'3. İzin Kaydı'!$F$5:$F$200,"Onaylandı",'3. İzin Kaydı'!$C$5:$C$200,"&lt;="&amp;('1. Kurulum'!$C$9+(15-1)*7+6),'3. İzin Kaydı'!$D$5:$D$200,"&gt;="&amp;('1. Kurulum'!$C$9+(15-1)*7)))</f>
        <v/>
      </c>
      <c r="Q18" s="106">
        <f>IF($A18="","",COUNTIFS('3. İzin Kaydı'!$A$5:$A$200,$A18,'3. İzin Kaydı'!$F$5:$F$200,"Onaylandı",'3. İzin Kaydı'!$C$5:$C$200,"&lt;="&amp;('1. Kurulum'!$C$9+(16-1)*7+6),'3. İzin Kaydı'!$D$5:$D$200,"&gt;="&amp;('1. Kurulum'!$C$9+(16-1)*7)))</f>
        <v/>
      </c>
      <c r="R18" s="106">
        <f>IF($A18="","",COUNTIFS('3. İzin Kaydı'!$A$5:$A$200,$A18,'3. İzin Kaydı'!$F$5:$F$200,"Onaylandı",'3. İzin Kaydı'!$C$5:$C$200,"&lt;="&amp;('1. Kurulum'!$C$9+(17-1)*7+6),'3. İzin Kaydı'!$D$5:$D$200,"&gt;="&amp;('1. Kurulum'!$C$9+(17-1)*7)))</f>
        <v/>
      </c>
      <c r="S18" s="106">
        <f>IF($A18="","",COUNTIFS('3. İzin Kaydı'!$A$5:$A$200,$A18,'3. İzin Kaydı'!$F$5:$F$200,"Onaylandı",'3. İzin Kaydı'!$C$5:$C$200,"&lt;="&amp;('1. Kurulum'!$C$9+(18-1)*7+6),'3. İzin Kaydı'!$D$5:$D$200,"&gt;="&amp;('1. Kurulum'!$C$9+(18-1)*7)))</f>
        <v/>
      </c>
      <c r="T18" s="106">
        <f>IF($A18="","",COUNTIFS('3. İzin Kaydı'!$A$5:$A$200,$A18,'3. İzin Kaydı'!$F$5:$F$200,"Onaylandı",'3. İzin Kaydı'!$C$5:$C$200,"&lt;="&amp;('1. Kurulum'!$C$9+(19-1)*7+6),'3. İzin Kaydı'!$D$5:$D$200,"&gt;="&amp;('1. Kurulum'!$C$9+(19-1)*7)))</f>
        <v/>
      </c>
      <c r="U18" s="106">
        <f>IF($A18="","",COUNTIFS('3. İzin Kaydı'!$A$5:$A$200,$A18,'3. İzin Kaydı'!$F$5:$F$200,"Onaylandı",'3. İzin Kaydı'!$C$5:$C$200,"&lt;="&amp;('1. Kurulum'!$C$9+(20-1)*7+6),'3. İzin Kaydı'!$D$5:$D$200,"&gt;="&amp;('1. Kurulum'!$C$9+(20-1)*7)))</f>
        <v/>
      </c>
      <c r="V18" s="106">
        <f>IF($A18="","",COUNTIFS('3. İzin Kaydı'!$A$5:$A$200,$A18,'3. İzin Kaydı'!$F$5:$F$200,"Onaylandı",'3. İzin Kaydı'!$C$5:$C$200,"&lt;="&amp;('1. Kurulum'!$C$9+(21-1)*7+6),'3. İzin Kaydı'!$D$5:$D$200,"&gt;="&amp;('1. Kurulum'!$C$9+(21-1)*7)))</f>
        <v/>
      </c>
      <c r="W18" s="106">
        <f>IF($A18="","",COUNTIFS('3. İzin Kaydı'!$A$5:$A$200,$A18,'3. İzin Kaydı'!$F$5:$F$200,"Onaylandı",'3. İzin Kaydı'!$C$5:$C$200,"&lt;="&amp;('1. Kurulum'!$C$9+(22-1)*7+6),'3. İzin Kaydı'!$D$5:$D$200,"&gt;="&amp;('1. Kurulum'!$C$9+(22-1)*7)))</f>
        <v/>
      </c>
      <c r="X18" s="106">
        <f>IF($A18="","",COUNTIFS('3. İzin Kaydı'!$A$5:$A$200,$A18,'3. İzin Kaydı'!$F$5:$F$200,"Onaylandı",'3. İzin Kaydı'!$C$5:$C$200,"&lt;="&amp;('1. Kurulum'!$C$9+(23-1)*7+6),'3. İzin Kaydı'!$D$5:$D$200,"&gt;="&amp;('1. Kurulum'!$C$9+(23-1)*7)))</f>
        <v/>
      </c>
      <c r="Y18" s="106">
        <f>IF($A18="","",COUNTIFS('3. İzin Kaydı'!$A$5:$A$200,$A18,'3. İzin Kaydı'!$F$5:$F$200,"Onaylandı",'3. İzin Kaydı'!$C$5:$C$200,"&lt;="&amp;('1. Kurulum'!$C$9+(24-1)*7+6),'3. İzin Kaydı'!$D$5:$D$200,"&gt;="&amp;('1. Kurulum'!$C$9+(24-1)*7)))</f>
        <v/>
      </c>
      <c r="Z18" s="106">
        <f>IF($A18="","",COUNTIFS('3. İzin Kaydı'!$A$5:$A$200,$A18,'3. İzin Kaydı'!$F$5:$F$200,"Onaylandı",'3. İzin Kaydı'!$C$5:$C$200,"&lt;="&amp;('1. Kurulum'!$C$9+(25-1)*7+6),'3. İzin Kaydı'!$D$5:$D$200,"&gt;="&amp;('1. Kurulum'!$C$9+(25-1)*7)))</f>
        <v/>
      </c>
      <c r="AA18" s="106">
        <f>IF($A18="","",COUNTIFS('3. İzin Kaydı'!$A$5:$A$200,$A18,'3. İzin Kaydı'!$F$5:$F$200,"Onaylandı",'3. İzin Kaydı'!$C$5:$C$200,"&lt;="&amp;('1. Kurulum'!$C$9+(26-1)*7+6),'3. İzin Kaydı'!$D$5:$D$200,"&gt;="&amp;('1. Kurulum'!$C$9+(26-1)*7)))</f>
        <v/>
      </c>
      <c r="AB18" s="106">
        <f>IF($A18="","",COUNTIFS('3. İzin Kaydı'!$A$5:$A$200,$A18,'3. İzin Kaydı'!$F$5:$F$200,"Onaylandı",'3. İzin Kaydı'!$C$5:$C$200,"&lt;="&amp;('1. Kurulum'!$C$9+(27-1)*7+6),'3. İzin Kaydı'!$D$5:$D$200,"&gt;="&amp;('1. Kurulum'!$C$9+(27-1)*7)))</f>
        <v/>
      </c>
      <c r="AC18" s="106">
        <f>IF($A18="","",COUNTIFS('3. İzin Kaydı'!$A$5:$A$200,$A18,'3. İzin Kaydı'!$F$5:$F$200,"Onaylandı",'3. İzin Kaydı'!$C$5:$C$200,"&lt;="&amp;('1. Kurulum'!$C$9+(28-1)*7+6),'3. İzin Kaydı'!$D$5:$D$200,"&gt;="&amp;('1. Kurulum'!$C$9+(28-1)*7)))</f>
        <v/>
      </c>
      <c r="AD18" s="106">
        <f>IF($A18="","",COUNTIFS('3. İzin Kaydı'!$A$5:$A$200,$A18,'3. İzin Kaydı'!$F$5:$F$200,"Onaylandı",'3. İzin Kaydı'!$C$5:$C$200,"&lt;="&amp;('1. Kurulum'!$C$9+(29-1)*7+6),'3. İzin Kaydı'!$D$5:$D$200,"&gt;="&amp;('1. Kurulum'!$C$9+(29-1)*7)))</f>
        <v/>
      </c>
      <c r="AE18" s="106">
        <f>IF($A18="","",COUNTIFS('3. İzin Kaydı'!$A$5:$A$200,$A18,'3. İzin Kaydı'!$F$5:$F$200,"Onaylandı",'3. İzin Kaydı'!$C$5:$C$200,"&lt;="&amp;('1. Kurulum'!$C$9+(30-1)*7+6),'3. İzin Kaydı'!$D$5:$D$200,"&gt;="&amp;('1. Kurulum'!$C$9+(30-1)*7)))</f>
        <v/>
      </c>
      <c r="AF18" s="106">
        <f>IF($A18="","",COUNTIFS('3. İzin Kaydı'!$A$5:$A$200,$A18,'3. İzin Kaydı'!$F$5:$F$200,"Onaylandı",'3. İzin Kaydı'!$C$5:$C$200,"&lt;="&amp;('1. Kurulum'!$C$9+(31-1)*7+6),'3. İzin Kaydı'!$D$5:$D$200,"&gt;="&amp;('1. Kurulum'!$C$9+(31-1)*7)))</f>
        <v/>
      </c>
      <c r="AG18" s="106">
        <f>IF($A18="","",COUNTIFS('3. İzin Kaydı'!$A$5:$A$200,$A18,'3. İzin Kaydı'!$F$5:$F$200,"Onaylandı",'3. İzin Kaydı'!$C$5:$C$200,"&lt;="&amp;('1. Kurulum'!$C$9+(32-1)*7+6),'3. İzin Kaydı'!$D$5:$D$200,"&gt;="&amp;('1. Kurulum'!$C$9+(32-1)*7)))</f>
        <v/>
      </c>
      <c r="AH18" s="106">
        <f>IF($A18="","",COUNTIFS('3. İzin Kaydı'!$A$5:$A$200,$A18,'3. İzin Kaydı'!$F$5:$F$200,"Onaylandı",'3. İzin Kaydı'!$C$5:$C$200,"&lt;="&amp;('1. Kurulum'!$C$9+(33-1)*7+6),'3. İzin Kaydı'!$D$5:$D$200,"&gt;="&amp;('1. Kurulum'!$C$9+(33-1)*7)))</f>
        <v/>
      </c>
      <c r="AI18" s="106">
        <f>IF($A18="","",COUNTIFS('3. İzin Kaydı'!$A$5:$A$200,$A18,'3. İzin Kaydı'!$F$5:$F$200,"Onaylandı",'3. İzin Kaydı'!$C$5:$C$200,"&lt;="&amp;('1. Kurulum'!$C$9+(34-1)*7+6),'3. İzin Kaydı'!$D$5:$D$200,"&gt;="&amp;('1. Kurulum'!$C$9+(34-1)*7)))</f>
        <v/>
      </c>
      <c r="AJ18" s="106">
        <f>IF($A18="","",COUNTIFS('3. İzin Kaydı'!$A$5:$A$200,$A18,'3. İzin Kaydı'!$F$5:$F$200,"Onaylandı",'3. İzin Kaydı'!$C$5:$C$200,"&lt;="&amp;('1. Kurulum'!$C$9+(35-1)*7+6),'3. İzin Kaydı'!$D$5:$D$200,"&gt;="&amp;('1. Kurulum'!$C$9+(35-1)*7)))</f>
        <v/>
      </c>
      <c r="AK18" s="106">
        <f>IF($A18="","",COUNTIFS('3. İzin Kaydı'!$A$5:$A$200,$A18,'3. İzin Kaydı'!$F$5:$F$200,"Onaylandı",'3. İzin Kaydı'!$C$5:$C$200,"&lt;="&amp;('1. Kurulum'!$C$9+(36-1)*7+6),'3. İzin Kaydı'!$D$5:$D$200,"&gt;="&amp;('1. Kurulum'!$C$9+(36-1)*7)))</f>
        <v/>
      </c>
      <c r="AL18" s="106">
        <f>IF($A18="","",COUNTIFS('3. İzin Kaydı'!$A$5:$A$200,$A18,'3. İzin Kaydı'!$F$5:$F$200,"Onaylandı",'3. İzin Kaydı'!$C$5:$C$200,"&lt;="&amp;('1. Kurulum'!$C$9+(37-1)*7+6),'3. İzin Kaydı'!$D$5:$D$200,"&gt;="&amp;('1. Kurulum'!$C$9+(37-1)*7)))</f>
        <v/>
      </c>
      <c r="AM18" s="106">
        <f>IF($A18="","",COUNTIFS('3. İzin Kaydı'!$A$5:$A$200,$A18,'3. İzin Kaydı'!$F$5:$F$200,"Onaylandı",'3. İzin Kaydı'!$C$5:$C$200,"&lt;="&amp;('1. Kurulum'!$C$9+(38-1)*7+6),'3. İzin Kaydı'!$D$5:$D$200,"&gt;="&amp;('1. Kurulum'!$C$9+(38-1)*7)))</f>
        <v/>
      </c>
      <c r="AN18" s="106">
        <f>IF($A18="","",COUNTIFS('3. İzin Kaydı'!$A$5:$A$200,$A18,'3. İzin Kaydı'!$F$5:$F$200,"Onaylandı",'3. İzin Kaydı'!$C$5:$C$200,"&lt;="&amp;('1. Kurulum'!$C$9+(39-1)*7+6),'3. İzin Kaydı'!$D$5:$D$200,"&gt;="&amp;('1. Kurulum'!$C$9+(39-1)*7)))</f>
        <v/>
      </c>
      <c r="AO18" s="106">
        <f>IF($A18="","",COUNTIFS('3. İzin Kaydı'!$A$5:$A$200,$A18,'3. İzin Kaydı'!$F$5:$F$200,"Onaylandı",'3. İzin Kaydı'!$C$5:$C$200,"&lt;="&amp;('1. Kurulum'!$C$9+(40-1)*7+6),'3. İzin Kaydı'!$D$5:$D$200,"&gt;="&amp;('1. Kurulum'!$C$9+(40-1)*7)))</f>
        <v/>
      </c>
      <c r="AP18" s="106">
        <f>IF($A18="","",COUNTIFS('3. İzin Kaydı'!$A$5:$A$200,$A18,'3. İzin Kaydı'!$F$5:$F$200,"Onaylandı",'3. İzin Kaydı'!$C$5:$C$200,"&lt;="&amp;('1. Kurulum'!$C$9+(41-1)*7+6),'3. İzin Kaydı'!$D$5:$D$200,"&gt;="&amp;('1. Kurulum'!$C$9+(41-1)*7)))</f>
        <v/>
      </c>
      <c r="AQ18" s="106">
        <f>IF($A18="","",COUNTIFS('3. İzin Kaydı'!$A$5:$A$200,$A18,'3. İzin Kaydı'!$F$5:$F$200,"Onaylandı",'3. İzin Kaydı'!$C$5:$C$200,"&lt;="&amp;('1. Kurulum'!$C$9+(42-1)*7+6),'3. İzin Kaydı'!$D$5:$D$200,"&gt;="&amp;('1. Kurulum'!$C$9+(42-1)*7)))</f>
        <v/>
      </c>
      <c r="AR18" s="106">
        <f>IF($A18="","",COUNTIFS('3. İzin Kaydı'!$A$5:$A$200,$A18,'3. İzin Kaydı'!$F$5:$F$200,"Onaylandı",'3. İzin Kaydı'!$C$5:$C$200,"&lt;="&amp;('1. Kurulum'!$C$9+(43-1)*7+6),'3. İzin Kaydı'!$D$5:$D$200,"&gt;="&amp;('1. Kurulum'!$C$9+(43-1)*7)))</f>
        <v/>
      </c>
      <c r="AS18" s="106">
        <f>IF($A18="","",COUNTIFS('3. İzin Kaydı'!$A$5:$A$200,$A18,'3. İzin Kaydı'!$F$5:$F$200,"Onaylandı",'3. İzin Kaydı'!$C$5:$C$200,"&lt;="&amp;('1. Kurulum'!$C$9+(44-1)*7+6),'3. İzin Kaydı'!$D$5:$D$200,"&gt;="&amp;('1. Kurulum'!$C$9+(44-1)*7)))</f>
        <v/>
      </c>
      <c r="AT18" s="106">
        <f>IF($A18="","",COUNTIFS('3. İzin Kaydı'!$A$5:$A$200,$A18,'3. İzin Kaydı'!$F$5:$F$200,"Onaylandı",'3. İzin Kaydı'!$C$5:$C$200,"&lt;="&amp;('1. Kurulum'!$C$9+(45-1)*7+6),'3. İzin Kaydı'!$D$5:$D$200,"&gt;="&amp;('1. Kurulum'!$C$9+(45-1)*7)))</f>
        <v/>
      </c>
      <c r="AU18" s="106">
        <f>IF($A18="","",COUNTIFS('3. İzin Kaydı'!$A$5:$A$200,$A18,'3. İzin Kaydı'!$F$5:$F$200,"Onaylandı",'3. İzin Kaydı'!$C$5:$C$200,"&lt;="&amp;('1. Kurulum'!$C$9+(46-1)*7+6),'3. İzin Kaydı'!$D$5:$D$200,"&gt;="&amp;('1. Kurulum'!$C$9+(46-1)*7)))</f>
        <v/>
      </c>
      <c r="AV18" s="106">
        <f>IF($A18="","",COUNTIFS('3. İzin Kaydı'!$A$5:$A$200,$A18,'3. İzin Kaydı'!$F$5:$F$200,"Onaylandı",'3. İzin Kaydı'!$C$5:$C$200,"&lt;="&amp;('1. Kurulum'!$C$9+(47-1)*7+6),'3. İzin Kaydı'!$D$5:$D$200,"&gt;="&amp;('1. Kurulum'!$C$9+(47-1)*7)))</f>
        <v/>
      </c>
      <c r="AW18" s="106">
        <f>IF($A18="","",COUNTIFS('3. İzin Kaydı'!$A$5:$A$200,$A18,'3. İzin Kaydı'!$F$5:$F$200,"Onaylandı",'3. İzin Kaydı'!$C$5:$C$200,"&lt;="&amp;('1. Kurulum'!$C$9+(48-1)*7+6),'3. İzin Kaydı'!$D$5:$D$200,"&gt;="&amp;('1. Kurulum'!$C$9+(48-1)*7)))</f>
        <v/>
      </c>
      <c r="AX18" s="106">
        <f>IF($A18="","",COUNTIFS('3. İzin Kaydı'!$A$5:$A$200,$A18,'3. İzin Kaydı'!$F$5:$F$200,"Onaylandı",'3. İzin Kaydı'!$C$5:$C$200,"&lt;="&amp;('1. Kurulum'!$C$9+(49-1)*7+6),'3. İzin Kaydı'!$D$5:$D$200,"&gt;="&amp;('1. Kurulum'!$C$9+(49-1)*7)))</f>
        <v/>
      </c>
      <c r="AY18" s="106">
        <f>IF($A18="","",COUNTIFS('3. İzin Kaydı'!$A$5:$A$200,$A18,'3. İzin Kaydı'!$F$5:$F$200,"Onaylandı",'3. İzin Kaydı'!$C$5:$C$200,"&lt;="&amp;('1. Kurulum'!$C$9+(50-1)*7+6),'3. İzin Kaydı'!$D$5:$D$200,"&gt;="&amp;('1. Kurulum'!$C$9+(50-1)*7)))</f>
        <v/>
      </c>
      <c r="AZ18" s="106">
        <f>IF($A18="","",COUNTIFS('3. İzin Kaydı'!$A$5:$A$200,$A18,'3. İzin Kaydı'!$F$5:$F$200,"Onaylandı",'3. İzin Kaydı'!$C$5:$C$200,"&lt;="&amp;('1. Kurulum'!$C$9+(51-1)*7+6),'3. İzin Kaydı'!$D$5:$D$200,"&gt;="&amp;('1. Kurulum'!$C$9+(51-1)*7)))</f>
        <v/>
      </c>
      <c r="BA18" s="106">
        <f>IF($A18="","",COUNTIFS('3. İzin Kaydı'!$A$5:$A$200,$A18,'3. İzin Kaydı'!$F$5:$F$200,"Onaylandı",'3. İzin Kaydı'!$C$5:$C$200,"&lt;="&amp;('1. Kurulum'!$C$9+(52-1)*7+6),'3. İzin Kaydı'!$D$5:$D$200,"&gt;="&amp;('1. Kurulum'!$C$9+(52-1)*7)))</f>
        <v/>
      </c>
    </row>
    <row r="19" ht="18" customHeight="1" s="55">
      <c r="A19" s="105">
        <f>IF('2. Çalışanlar'!A19="","",'2. Çalışanlar'!A19)</f>
        <v/>
      </c>
      <c r="B19" s="106">
        <f>IF($A19="","",COUNTIFS('3. İzin Kaydı'!$A$5:$A$200,$A19,'3. İzin Kaydı'!$F$5:$F$200,"Onaylandı",'3. İzin Kaydı'!$C$5:$C$200,"&lt;="&amp;('1. Kurulum'!$C$9+(1-1)*7+6),'3. İzin Kaydı'!$D$5:$D$200,"&gt;="&amp;('1. Kurulum'!$C$9+(1-1)*7)))</f>
        <v/>
      </c>
      <c r="C19" s="106">
        <f>IF($A19="","",COUNTIFS('3. İzin Kaydı'!$A$5:$A$200,$A19,'3. İzin Kaydı'!$F$5:$F$200,"Onaylandı",'3. İzin Kaydı'!$C$5:$C$200,"&lt;="&amp;('1. Kurulum'!$C$9+(2-1)*7+6),'3. İzin Kaydı'!$D$5:$D$200,"&gt;="&amp;('1. Kurulum'!$C$9+(2-1)*7)))</f>
        <v/>
      </c>
      <c r="D19" s="106">
        <f>IF($A19="","",COUNTIFS('3. İzin Kaydı'!$A$5:$A$200,$A19,'3. İzin Kaydı'!$F$5:$F$200,"Onaylandı",'3. İzin Kaydı'!$C$5:$C$200,"&lt;="&amp;('1. Kurulum'!$C$9+(3-1)*7+6),'3. İzin Kaydı'!$D$5:$D$200,"&gt;="&amp;('1. Kurulum'!$C$9+(3-1)*7)))</f>
        <v/>
      </c>
      <c r="E19" s="106">
        <f>IF($A19="","",COUNTIFS('3. İzin Kaydı'!$A$5:$A$200,$A19,'3. İzin Kaydı'!$F$5:$F$200,"Onaylandı",'3. İzin Kaydı'!$C$5:$C$200,"&lt;="&amp;('1. Kurulum'!$C$9+(4-1)*7+6),'3. İzin Kaydı'!$D$5:$D$200,"&gt;="&amp;('1. Kurulum'!$C$9+(4-1)*7)))</f>
        <v/>
      </c>
      <c r="F19" s="106">
        <f>IF($A19="","",COUNTIFS('3. İzin Kaydı'!$A$5:$A$200,$A19,'3. İzin Kaydı'!$F$5:$F$200,"Onaylandı",'3. İzin Kaydı'!$C$5:$C$200,"&lt;="&amp;('1. Kurulum'!$C$9+(5-1)*7+6),'3. İzin Kaydı'!$D$5:$D$200,"&gt;="&amp;('1. Kurulum'!$C$9+(5-1)*7)))</f>
        <v/>
      </c>
      <c r="G19" s="106">
        <f>IF($A19="","",COUNTIFS('3. İzin Kaydı'!$A$5:$A$200,$A19,'3. İzin Kaydı'!$F$5:$F$200,"Onaylandı",'3. İzin Kaydı'!$C$5:$C$200,"&lt;="&amp;('1. Kurulum'!$C$9+(6-1)*7+6),'3. İzin Kaydı'!$D$5:$D$200,"&gt;="&amp;('1. Kurulum'!$C$9+(6-1)*7)))</f>
        <v/>
      </c>
      <c r="H19" s="106">
        <f>IF($A19="","",COUNTIFS('3. İzin Kaydı'!$A$5:$A$200,$A19,'3. İzin Kaydı'!$F$5:$F$200,"Onaylandı",'3. İzin Kaydı'!$C$5:$C$200,"&lt;="&amp;('1. Kurulum'!$C$9+(7-1)*7+6),'3. İzin Kaydı'!$D$5:$D$200,"&gt;="&amp;('1. Kurulum'!$C$9+(7-1)*7)))</f>
        <v/>
      </c>
      <c r="I19" s="106">
        <f>IF($A19="","",COUNTIFS('3. İzin Kaydı'!$A$5:$A$200,$A19,'3. İzin Kaydı'!$F$5:$F$200,"Onaylandı",'3. İzin Kaydı'!$C$5:$C$200,"&lt;="&amp;('1. Kurulum'!$C$9+(8-1)*7+6),'3. İzin Kaydı'!$D$5:$D$200,"&gt;="&amp;('1. Kurulum'!$C$9+(8-1)*7)))</f>
        <v/>
      </c>
      <c r="J19" s="106">
        <f>IF($A19="","",COUNTIFS('3. İzin Kaydı'!$A$5:$A$200,$A19,'3. İzin Kaydı'!$F$5:$F$200,"Onaylandı",'3. İzin Kaydı'!$C$5:$C$200,"&lt;="&amp;('1. Kurulum'!$C$9+(9-1)*7+6),'3. İzin Kaydı'!$D$5:$D$200,"&gt;="&amp;('1. Kurulum'!$C$9+(9-1)*7)))</f>
        <v/>
      </c>
      <c r="K19" s="106">
        <f>IF($A19="","",COUNTIFS('3. İzin Kaydı'!$A$5:$A$200,$A19,'3. İzin Kaydı'!$F$5:$F$200,"Onaylandı",'3. İzin Kaydı'!$C$5:$C$200,"&lt;="&amp;('1. Kurulum'!$C$9+(10-1)*7+6),'3. İzin Kaydı'!$D$5:$D$200,"&gt;="&amp;('1. Kurulum'!$C$9+(10-1)*7)))</f>
        <v/>
      </c>
      <c r="L19" s="106">
        <f>IF($A19="","",COUNTIFS('3. İzin Kaydı'!$A$5:$A$200,$A19,'3. İzin Kaydı'!$F$5:$F$200,"Onaylandı",'3. İzin Kaydı'!$C$5:$C$200,"&lt;="&amp;('1. Kurulum'!$C$9+(11-1)*7+6),'3. İzin Kaydı'!$D$5:$D$200,"&gt;="&amp;('1. Kurulum'!$C$9+(11-1)*7)))</f>
        <v/>
      </c>
      <c r="M19" s="106">
        <f>IF($A19="","",COUNTIFS('3. İzin Kaydı'!$A$5:$A$200,$A19,'3. İzin Kaydı'!$F$5:$F$200,"Onaylandı",'3. İzin Kaydı'!$C$5:$C$200,"&lt;="&amp;('1. Kurulum'!$C$9+(12-1)*7+6),'3. İzin Kaydı'!$D$5:$D$200,"&gt;="&amp;('1. Kurulum'!$C$9+(12-1)*7)))</f>
        <v/>
      </c>
      <c r="N19" s="106">
        <f>IF($A19="","",COUNTIFS('3. İzin Kaydı'!$A$5:$A$200,$A19,'3. İzin Kaydı'!$F$5:$F$200,"Onaylandı",'3. İzin Kaydı'!$C$5:$C$200,"&lt;="&amp;('1. Kurulum'!$C$9+(13-1)*7+6),'3. İzin Kaydı'!$D$5:$D$200,"&gt;="&amp;('1. Kurulum'!$C$9+(13-1)*7)))</f>
        <v/>
      </c>
      <c r="O19" s="106">
        <f>IF($A19="","",COUNTIFS('3. İzin Kaydı'!$A$5:$A$200,$A19,'3. İzin Kaydı'!$F$5:$F$200,"Onaylandı",'3. İzin Kaydı'!$C$5:$C$200,"&lt;="&amp;('1. Kurulum'!$C$9+(14-1)*7+6),'3. İzin Kaydı'!$D$5:$D$200,"&gt;="&amp;('1. Kurulum'!$C$9+(14-1)*7)))</f>
        <v/>
      </c>
      <c r="P19" s="106">
        <f>IF($A19="","",COUNTIFS('3. İzin Kaydı'!$A$5:$A$200,$A19,'3. İzin Kaydı'!$F$5:$F$200,"Onaylandı",'3. İzin Kaydı'!$C$5:$C$200,"&lt;="&amp;('1. Kurulum'!$C$9+(15-1)*7+6),'3. İzin Kaydı'!$D$5:$D$200,"&gt;="&amp;('1. Kurulum'!$C$9+(15-1)*7)))</f>
        <v/>
      </c>
      <c r="Q19" s="106">
        <f>IF($A19="","",COUNTIFS('3. İzin Kaydı'!$A$5:$A$200,$A19,'3. İzin Kaydı'!$F$5:$F$200,"Onaylandı",'3. İzin Kaydı'!$C$5:$C$200,"&lt;="&amp;('1. Kurulum'!$C$9+(16-1)*7+6),'3. İzin Kaydı'!$D$5:$D$200,"&gt;="&amp;('1. Kurulum'!$C$9+(16-1)*7)))</f>
        <v/>
      </c>
      <c r="R19" s="106">
        <f>IF($A19="","",COUNTIFS('3. İzin Kaydı'!$A$5:$A$200,$A19,'3. İzin Kaydı'!$F$5:$F$200,"Onaylandı",'3. İzin Kaydı'!$C$5:$C$200,"&lt;="&amp;('1. Kurulum'!$C$9+(17-1)*7+6),'3. İzin Kaydı'!$D$5:$D$200,"&gt;="&amp;('1. Kurulum'!$C$9+(17-1)*7)))</f>
        <v/>
      </c>
      <c r="S19" s="106">
        <f>IF($A19="","",COUNTIFS('3. İzin Kaydı'!$A$5:$A$200,$A19,'3. İzin Kaydı'!$F$5:$F$200,"Onaylandı",'3. İzin Kaydı'!$C$5:$C$200,"&lt;="&amp;('1. Kurulum'!$C$9+(18-1)*7+6),'3. İzin Kaydı'!$D$5:$D$200,"&gt;="&amp;('1. Kurulum'!$C$9+(18-1)*7)))</f>
        <v/>
      </c>
      <c r="T19" s="106">
        <f>IF($A19="","",COUNTIFS('3. İzin Kaydı'!$A$5:$A$200,$A19,'3. İzin Kaydı'!$F$5:$F$200,"Onaylandı",'3. İzin Kaydı'!$C$5:$C$200,"&lt;="&amp;('1. Kurulum'!$C$9+(19-1)*7+6),'3. İzin Kaydı'!$D$5:$D$200,"&gt;="&amp;('1. Kurulum'!$C$9+(19-1)*7)))</f>
        <v/>
      </c>
      <c r="U19" s="106">
        <f>IF($A19="","",COUNTIFS('3. İzin Kaydı'!$A$5:$A$200,$A19,'3. İzin Kaydı'!$F$5:$F$200,"Onaylandı",'3. İzin Kaydı'!$C$5:$C$200,"&lt;="&amp;('1. Kurulum'!$C$9+(20-1)*7+6),'3. İzin Kaydı'!$D$5:$D$200,"&gt;="&amp;('1. Kurulum'!$C$9+(20-1)*7)))</f>
        <v/>
      </c>
      <c r="V19" s="106">
        <f>IF($A19="","",COUNTIFS('3. İzin Kaydı'!$A$5:$A$200,$A19,'3. İzin Kaydı'!$F$5:$F$200,"Onaylandı",'3. İzin Kaydı'!$C$5:$C$200,"&lt;="&amp;('1. Kurulum'!$C$9+(21-1)*7+6),'3. İzin Kaydı'!$D$5:$D$200,"&gt;="&amp;('1. Kurulum'!$C$9+(21-1)*7)))</f>
        <v/>
      </c>
      <c r="W19" s="106">
        <f>IF($A19="","",COUNTIFS('3. İzin Kaydı'!$A$5:$A$200,$A19,'3. İzin Kaydı'!$F$5:$F$200,"Onaylandı",'3. İzin Kaydı'!$C$5:$C$200,"&lt;="&amp;('1. Kurulum'!$C$9+(22-1)*7+6),'3. İzin Kaydı'!$D$5:$D$200,"&gt;="&amp;('1. Kurulum'!$C$9+(22-1)*7)))</f>
        <v/>
      </c>
      <c r="X19" s="106">
        <f>IF($A19="","",COUNTIFS('3. İzin Kaydı'!$A$5:$A$200,$A19,'3. İzin Kaydı'!$F$5:$F$200,"Onaylandı",'3. İzin Kaydı'!$C$5:$C$200,"&lt;="&amp;('1. Kurulum'!$C$9+(23-1)*7+6),'3. İzin Kaydı'!$D$5:$D$200,"&gt;="&amp;('1. Kurulum'!$C$9+(23-1)*7)))</f>
        <v/>
      </c>
      <c r="Y19" s="106">
        <f>IF($A19="","",COUNTIFS('3. İzin Kaydı'!$A$5:$A$200,$A19,'3. İzin Kaydı'!$F$5:$F$200,"Onaylandı",'3. İzin Kaydı'!$C$5:$C$200,"&lt;="&amp;('1. Kurulum'!$C$9+(24-1)*7+6),'3. İzin Kaydı'!$D$5:$D$200,"&gt;="&amp;('1. Kurulum'!$C$9+(24-1)*7)))</f>
        <v/>
      </c>
      <c r="Z19" s="106">
        <f>IF($A19="","",COUNTIFS('3. İzin Kaydı'!$A$5:$A$200,$A19,'3. İzin Kaydı'!$F$5:$F$200,"Onaylandı",'3. İzin Kaydı'!$C$5:$C$200,"&lt;="&amp;('1. Kurulum'!$C$9+(25-1)*7+6),'3. İzin Kaydı'!$D$5:$D$200,"&gt;="&amp;('1. Kurulum'!$C$9+(25-1)*7)))</f>
        <v/>
      </c>
      <c r="AA19" s="106">
        <f>IF($A19="","",COUNTIFS('3. İzin Kaydı'!$A$5:$A$200,$A19,'3. İzin Kaydı'!$F$5:$F$200,"Onaylandı",'3. İzin Kaydı'!$C$5:$C$200,"&lt;="&amp;('1. Kurulum'!$C$9+(26-1)*7+6),'3. İzin Kaydı'!$D$5:$D$200,"&gt;="&amp;('1. Kurulum'!$C$9+(26-1)*7)))</f>
        <v/>
      </c>
      <c r="AB19" s="106">
        <f>IF($A19="","",COUNTIFS('3. İzin Kaydı'!$A$5:$A$200,$A19,'3. İzin Kaydı'!$F$5:$F$200,"Onaylandı",'3. İzin Kaydı'!$C$5:$C$200,"&lt;="&amp;('1. Kurulum'!$C$9+(27-1)*7+6),'3. İzin Kaydı'!$D$5:$D$200,"&gt;="&amp;('1. Kurulum'!$C$9+(27-1)*7)))</f>
        <v/>
      </c>
      <c r="AC19" s="106">
        <f>IF($A19="","",COUNTIFS('3. İzin Kaydı'!$A$5:$A$200,$A19,'3. İzin Kaydı'!$F$5:$F$200,"Onaylandı",'3. İzin Kaydı'!$C$5:$C$200,"&lt;="&amp;('1. Kurulum'!$C$9+(28-1)*7+6),'3. İzin Kaydı'!$D$5:$D$200,"&gt;="&amp;('1. Kurulum'!$C$9+(28-1)*7)))</f>
        <v/>
      </c>
      <c r="AD19" s="106">
        <f>IF($A19="","",COUNTIFS('3. İzin Kaydı'!$A$5:$A$200,$A19,'3. İzin Kaydı'!$F$5:$F$200,"Onaylandı",'3. İzin Kaydı'!$C$5:$C$200,"&lt;="&amp;('1. Kurulum'!$C$9+(29-1)*7+6),'3. İzin Kaydı'!$D$5:$D$200,"&gt;="&amp;('1. Kurulum'!$C$9+(29-1)*7)))</f>
        <v/>
      </c>
      <c r="AE19" s="106">
        <f>IF($A19="","",COUNTIFS('3. İzin Kaydı'!$A$5:$A$200,$A19,'3. İzin Kaydı'!$F$5:$F$200,"Onaylandı",'3. İzin Kaydı'!$C$5:$C$200,"&lt;="&amp;('1. Kurulum'!$C$9+(30-1)*7+6),'3. İzin Kaydı'!$D$5:$D$200,"&gt;="&amp;('1. Kurulum'!$C$9+(30-1)*7)))</f>
        <v/>
      </c>
      <c r="AF19" s="106">
        <f>IF($A19="","",COUNTIFS('3. İzin Kaydı'!$A$5:$A$200,$A19,'3. İzin Kaydı'!$F$5:$F$200,"Onaylandı",'3. İzin Kaydı'!$C$5:$C$200,"&lt;="&amp;('1. Kurulum'!$C$9+(31-1)*7+6),'3. İzin Kaydı'!$D$5:$D$200,"&gt;="&amp;('1. Kurulum'!$C$9+(31-1)*7)))</f>
        <v/>
      </c>
      <c r="AG19" s="106">
        <f>IF($A19="","",COUNTIFS('3. İzin Kaydı'!$A$5:$A$200,$A19,'3. İzin Kaydı'!$F$5:$F$200,"Onaylandı",'3. İzin Kaydı'!$C$5:$C$200,"&lt;="&amp;('1. Kurulum'!$C$9+(32-1)*7+6),'3. İzin Kaydı'!$D$5:$D$200,"&gt;="&amp;('1. Kurulum'!$C$9+(32-1)*7)))</f>
        <v/>
      </c>
      <c r="AH19" s="106">
        <f>IF($A19="","",COUNTIFS('3. İzin Kaydı'!$A$5:$A$200,$A19,'3. İzin Kaydı'!$F$5:$F$200,"Onaylandı",'3. İzin Kaydı'!$C$5:$C$200,"&lt;="&amp;('1. Kurulum'!$C$9+(33-1)*7+6),'3. İzin Kaydı'!$D$5:$D$200,"&gt;="&amp;('1. Kurulum'!$C$9+(33-1)*7)))</f>
        <v/>
      </c>
      <c r="AI19" s="106">
        <f>IF($A19="","",COUNTIFS('3. İzin Kaydı'!$A$5:$A$200,$A19,'3. İzin Kaydı'!$F$5:$F$200,"Onaylandı",'3. İzin Kaydı'!$C$5:$C$200,"&lt;="&amp;('1. Kurulum'!$C$9+(34-1)*7+6),'3. İzin Kaydı'!$D$5:$D$200,"&gt;="&amp;('1. Kurulum'!$C$9+(34-1)*7)))</f>
        <v/>
      </c>
      <c r="AJ19" s="106">
        <f>IF($A19="","",COUNTIFS('3. İzin Kaydı'!$A$5:$A$200,$A19,'3. İzin Kaydı'!$F$5:$F$200,"Onaylandı",'3. İzin Kaydı'!$C$5:$C$200,"&lt;="&amp;('1. Kurulum'!$C$9+(35-1)*7+6),'3. İzin Kaydı'!$D$5:$D$200,"&gt;="&amp;('1. Kurulum'!$C$9+(35-1)*7)))</f>
        <v/>
      </c>
      <c r="AK19" s="106">
        <f>IF($A19="","",COUNTIFS('3. İzin Kaydı'!$A$5:$A$200,$A19,'3. İzin Kaydı'!$F$5:$F$200,"Onaylandı",'3. İzin Kaydı'!$C$5:$C$200,"&lt;="&amp;('1. Kurulum'!$C$9+(36-1)*7+6),'3. İzin Kaydı'!$D$5:$D$200,"&gt;="&amp;('1. Kurulum'!$C$9+(36-1)*7)))</f>
        <v/>
      </c>
      <c r="AL19" s="106">
        <f>IF($A19="","",COUNTIFS('3. İzin Kaydı'!$A$5:$A$200,$A19,'3. İzin Kaydı'!$F$5:$F$200,"Onaylandı",'3. İzin Kaydı'!$C$5:$C$200,"&lt;="&amp;('1. Kurulum'!$C$9+(37-1)*7+6),'3. İzin Kaydı'!$D$5:$D$200,"&gt;="&amp;('1. Kurulum'!$C$9+(37-1)*7)))</f>
        <v/>
      </c>
      <c r="AM19" s="106">
        <f>IF($A19="","",COUNTIFS('3. İzin Kaydı'!$A$5:$A$200,$A19,'3. İzin Kaydı'!$F$5:$F$200,"Onaylandı",'3. İzin Kaydı'!$C$5:$C$200,"&lt;="&amp;('1. Kurulum'!$C$9+(38-1)*7+6),'3. İzin Kaydı'!$D$5:$D$200,"&gt;="&amp;('1. Kurulum'!$C$9+(38-1)*7)))</f>
        <v/>
      </c>
      <c r="AN19" s="106">
        <f>IF($A19="","",COUNTIFS('3. İzin Kaydı'!$A$5:$A$200,$A19,'3. İzin Kaydı'!$F$5:$F$200,"Onaylandı",'3. İzin Kaydı'!$C$5:$C$200,"&lt;="&amp;('1. Kurulum'!$C$9+(39-1)*7+6),'3. İzin Kaydı'!$D$5:$D$200,"&gt;="&amp;('1. Kurulum'!$C$9+(39-1)*7)))</f>
        <v/>
      </c>
      <c r="AO19" s="106">
        <f>IF($A19="","",COUNTIFS('3. İzin Kaydı'!$A$5:$A$200,$A19,'3. İzin Kaydı'!$F$5:$F$200,"Onaylandı",'3. İzin Kaydı'!$C$5:$C$200,"&lt;="&amp;('1. Kurulum'!$C$9+(40-1)*7+6),'3. İzin Kaydı'!$D$5:$D$200,"&gt;="&amp;('1. Kurulum'!$C$9+(40-1)*7)))</f>
        <v/>
      </c>
      <c r="AP19" s="106">
        <f>IF($A19="","",COUNTIFS('3. İzin Kaydı'!$A$5:$A$200,$A19,'3. İzin Kaydı'!$F$5:$F$200,"Onaylandı",'3. İzin Kaydı'!$C$5:$C$200,"&lt;="&amp;('1. Kurulum'!$C$9+(41-1)*7+6),'3. İzin Kaydı'!$D$5:$D$200,"&gt;="&amp;('1. Kurulum'!$C$9+(41-1)*7)))</f>
        <v/>
      </c>
      <c r="AQ19" s="106">
        <f>IF($A19="","",COUNTIFS('3. İzin Kaydı'!$A$5:$A$200,$A19,'3. İzin Kaydı'!$F$5:$F$200,"Onaylandı",'3. İzin Kaydı'!$C$5:$C$200,"&lt;="&amp;('1. Kurulum'!$C$9+(42-1)*7+6),'3. İzin Kaydı'!$D$5:$D$200,"&gt;="&amp;('1. Kurulum'!$C$9+(42-1)*7)))</f>
        <v/>
      </c>
      <c r="AR19" s="106">
        <f>IF($A19="","",COUNTIFS('3. İzin Kaydı'!$A$5:$A$200,$A19,'3. İzin Kaydı'!$F$5:$F$200,"Onaylandı",'3. İzin Kaydı'!$C$5:$C$200,"&lt;="&amp;('1. Kurulum'!$C$9+(43-1)*7+6),'3. İzin Kaydı'!$D$5:$D$200,"&gt;="&amp;('1. Kurulum'!$C$9+(43-1)*7)))</f>
        <v/>
      </c>
      <c r="AS19" s="106">
        <f>IF($A19="","",COUNTIFS('3. İzin Kaydı'!$A$5:$A$200,$A19,'3. İzin Kaydı'!$F$5:$F$200,"Onaylandı",'3. İzin Kaydı'!$C$5:$C$200,"&lt;="&amp;('1. Kurulum'!$C$9+(44-1)*7+6),'3. İzin Kaydı'!$D$5:$D$200,"&gt;="&amp;('1. Kurulum'!$C$9+(44-1)*7)))</f>
        <v/>
      </c>
      <c r="AT19" s="106">
        <f>IF($A19="","",COUNTIFS('3. İzin Kaydı'!$A$5:$A$200,$A19,'3. İzin Kaydı'!$F$5:$F$200,"Onaylandı",'3. İzin Kaydı'!$C$5:$C$200,"&lt;="&amp;('1. Kurulum'!$C$9+(45-1)*7+6),'3. İzin Kaydı'!$D$5:$D$200,"&gt;="&amp;('1. Kurulum'!$C$9+(45-1)*7)))</f>
        <v/>
      </c>
      <c r="AU19" s="106">
        <f>IF($A19="","",COUNTIFS('3. İzin Kaydı'!$A$5:$A$200,$A19,'3. İzin Kaydı'!$F$5:$F$200,"Onaylandı",'3. İzin Kaydı'!$C$5:$C$200,"&lt;="&amp;('1. Kurulum'!$C$9+(46-1)*7+6),'3. İzin Kaydı'!$D$5:$D$200,"&gt;="&amp;('1. Kurulum'!$C$9+(46-1)*7)))</f>
        <v/>
      </c>
      <c r="AV19" s="106">
        <f>IF($A19="","",COUNTIFS('3. İzin Kaydı'!$A$5:$A$200,$A19,'3. İzin Kaydı'!$F$5:$F$200,"Onaylandı",'3. İzin Kaydı'!$C$5:$C$200,"&lt;="&amp;('1. Kurulum'!$C$9+(47-1)*7+6),'3. İzin Kaydı'!$D$5:$D$200,"&gt;="&amp;('1. Kurulum'!$C$9+(47-1)*7)))</f>
        <v/>
      </c>
      <c r="AW19" s="106">
        <f>IF($A19="","",COUNTIFS('3. İzin Kaydı'!$A$5:$A$200,$A19,'3. İzin Kaydı'!$F$5:$F$200,"Onaylandı",'3. İzin Kaydı'!$C$5:$C$200,"&lt;="&amp;('1. Kurulum'!$C$9+(48-1)*7+6),'3. İzin Kaydı'!$D$5:$D$200,"&gt;="&amp;('1. Kurulum'!$C$9+(48-1)*7)))</f>
        <v/>
      </c>
      <c r="AX19" s="106">
        <f>IF($A19="","",COUNTIFS('3. İzin Kaydı'!$A$5:$A$200,$A19,'3. İzin Kaydı'!$F$5:$F$200,"Onaylandı",'3. İzin Kaydı'!$C$5:$C$200,"&lt;="&amp;('1. Kurulum'!$C$9+(49-1)*7+6),'3. İzin Kaydı'!$D$5:$D$200,"&gt;="&amp;('1. Kurulum'!$C$9+(49-1)*7)))</f>
        <v/>
      </c>
      <c r="AY19" s="106">
        <f>IF($A19="","",COUNTIFS('3. İzin Kaydı'!$A$5:$A$200,$A19,'3. İzin Kaydı'!$F$5:$F$200,"Onaylandı",'3. İzin Kaydı'!$C$5:$C$200,"&lt;="&amp;('1. Kurulum'!$C$9+(50-1)*7+6),'3. İzin Kaydı'!$D$5:$D$200,"&gt;="&amp;('1. Kurulum'!$C$9+(50-1)*7)))</f>
        <v/>
      </c>
      <c r="AZ19" s="106">
        <f>IF($A19="","",COUNTIFS('3. İzin Kaydı'!$A$5:$A$200,$A19,'3. İzin Kaydı'!$F$5:$F$200,"Onaylandı",'3. İzin Kaydı'!$C$5:$C$200,"&lt;="&amp;('1. Kurulum'!$C$9+(51-1)*7+6),'3. İzin Kaydı'!$D$5:$D$200,"&gt;="&amp;('1. Kurulum'!$C$9+(51-1)*7)))</f>
        <v/>
      </c>
      <c r="BA19" s="106">
        <f>IF($A19="","",COUNTIFS('3. İzin Kaydı'!$A$5:$A$200,$A19,'3. İzin Kaydı'!$F$5:$F$200,"Onaylandı",'3. İzin Kaydı'!$C$5:$C$200,"&lt;="&amp;('1. Kurulum'!$C$9+(52-1)*7+6),'3. İzin Kaydı'!$D$5:$D$200,"&gt;="&amp;('1. Kurulum'!$C$9+(52-1)*7)))</f>
        <v/>
      </c>
    </row>
    <row r="20" ht="18" customHeight="1" s="55">
      <c r="A20" s="105">
        <f>IF('2. Çalışanlar'!A20="","",'2. Çalışanlar'!A20)</f>
        <v/>
      </c>
      <c r="B20" s="106">
        <f>IF($A20="","",COUNTIFS('3. İzin Kaydı'!$A$5:$A$200,$A20,'3. İzin Kaydı'!$F$5:$F$200,"Onaylandı",'3. İzin Kaydı'!$C$5:$C$200,"&lt;="&amp;('1. Kurulum'!$C$9+(1-1)*7+6),'3. İzin Kaydı'!$D$5:$D$200,"&gt;="&amp;('1. Kurulum'!$C$9+(1-1)*7)))</f>
        <v/>
      </c>
      <c r="C20" s="106">
        <f>IF($A20="","",COUNTIFS('3. İzin Kaydı'!$A$5:$A$200,$A20,'3. İzin Kaydı'!$F$5:$F$200,"Onaylandı",'3. İzin Kaydı'!$C$5:$C$200,"&lt;="&amp;('1. Kurulum'!$C$9+(2-1)*7+6),'3. İzin Kaydı'!$D$5:$D$200,"&gt;="&amp;('1. Kurulum'!$C$9+(2-1)*7)))</f>
        <v/>
      </c>
      <c r="D20" s="106">
        <f>IF($A20="","",COUNTIFS('3. İzin Kaydı'!$A$5:$A$200,$A20,'3. İzin Kaydı'!$F$5:$F$200,"Onaylandı",'3. İzin Kaydı'!$C$5:$C$200,"&lt;="&amp;('1. Kurulum'!$C$9+(3-1)*7+6),'3. İzin Kaydı'!$D$5:$D$200,"&gt;="&amp;('1. Kurulum'!$C$9+(3-1)*7)))</f>
        <v/>
      </c>
      <c r="E20" s="106">
        <f>IF($A20="","",COUNTIFS('3. İzin Kaydı'!$A$5:$A$200,$A20,'3. İzin Kaydı'!$F$5:$F$200,"Onaylandı",'3. İzin Kaydı'!$C$5:$C$200,"&lt;="&amp;('1. Kurulum'!$C$9+(4-1)*7+6),'3. İzin Kaydı'!$D$5:$D$200,"&gt;="&amp;('1. Kurulum'!$C$9+(4-1)*7)))</f>
        <v/>
      </c>
      <c r="F20" s="106">
        <f>IF($A20="","",COUNTIFS('3. İzin Kaydı'!$A$5:$A$200,$A20,'3. İzin Kaydı'!$F$5:$F$200,"Onaylandı",'3. İzin Kaydı'!$C$5:$C$200,"&lt;="&amp;('1. Kurulum'!$C$9+(5-1)*7+6),'3. İzin Kaydı'!$D$5:$D$200,"&gt;="&amp;('1. Kurulum'!$C$9+(5-1)*7)))</f>
        <v/>
      </c>
      <c r="G20" s="106">
        <f>IF($A20="","",COUNTIFS('3. İzin Kaydı'!$A$5:$A$200,$A20,'3. İzin Kaydı'!$F$5:$F$200,"Onaylandı",'3. İzin Kaydı'!$C$5:$C$200,"&lt;="&amp;('1. Kurulum'!$C$9+(6-1)*7+6),'3. İzin Kaydı'!$D$5:$D$200,"&gt;="&amp;('1. Kurulum'!$C$9+(6-1)*7)))</f>
        <v/>
      </c>
      <c r="H20" s="106">
        <f>IF($A20="","",COUNTIFS('3. İzin Kaydı'!$A$5:$A$200,$A20,'3. İzin Kaydı'!$F$5:$F$200,"Onaylandı",'3. İzin Kaydı'!$C$5:$C$200,"&lt;="&amp;('1. Kurulum'!$C$9+(7-1)*7+6),'3. İzin Kaydı'!$D$5:$D$200,"&gt;="&amp;('1. Kurulum'!$C$9+(7-1)*7)))</f>
        <v/>
      </c>
      <c r="I20" s="106">
        <f>IF($A20="","",COUNTIFS('3. İzin Kaydı'!$A$5:$A$200,$A20,'3. İzin Kaydı'!$F$5:$F$200,"Onaylandı",'3. İzin Kaydı'!$C$5:$C$200,"&lt;="&amp;('1. Kurulum'!$C$9+(8-1)*7+6),'3. İzin Kaydı'!$D$5:$D$200,"&gt;="&amp;('1. Kurulum'!$C$9+(8-1)*7)))</f>
        <v/>
      </c>
      <c r="J20" s="106">
        <f>IF($A20="","",COUNTIFS('3. İzin Kaydı'!$A$5:$A$200,$A20,'3. İzin Kaydı'!$F$5:$F$200,"Onaylandı",'3. İzin Kaydı'!$C$5:$C$200,"&lt;="&amp;('1. Kurulum'!$C$9+(9-1)*7+6),'3. İzin Kaydı'!$D$5:$D$200,"&gt;="&amp;('1. Kurulum'!$C$9+(9-1)*7)))</f>
        <v/>
      </c>
      <c r="K20" s="106">
        <f>IF($A20="","",COUNTIFS('3. İzin Kaydı'!$A$5:$A$200,$A20,'3. İzin Kaydı'!$F$5:$F$200,"Onaylandı",'3. İzin Kaydı'!$C$5:$C$200,"&lt;="&amp;('1. Kurulum'!$C$9+(10-1)*7+6),'3. İzin Kaydı'!$D$5:$D$200,"&gt;="&amp;('1. Kurulum'!$C$9+(10-1)*7)))</f>
        <v/>
      </c>
      <c r="L20" s="106">
        <f>IF($A20="","",COUNTIFS('3. İzin Kaydı'!$A$5:$A$200,$A20,'3. İzin Kaydı'!$F$5:$F$200,"Onaylandı",'3. İzin Kaydı'!$C$5:$C$200,"&lt;="&amp;('1. Kurulum'!$C$9+(11-1)*7+6),'3. İzin Kaydı'!$D$5:$D$200,"&gt;="&amp;('1. Kurulum'!$C$9+(11-1)*7)))</f>
        <v/>
      </c>
      <c r="M20" s="106">
        <f>IF($A20="","",COUNTIFS('3. İzin Kaydı'!$A$5:$A$200,$A20,'3. İzin Kaydı'!$F$5:$F$200,"Onaylandı",'3. İzin Kaydı'!$C$5:$C$200,"&lt;="&amp;('1. Kurulum'!$C$9+(12-1)*7+6),'3. İzin Kaydı'!$D$5:$D$200,"&gt;="&amp;('1. Kurulum'!$C$9+(12-1)*7)))</f>
        <v/>
      </c>
      <c r="N20" s="106">
        <f>IF($A20="","",COUNTIFS('3. İzin Kaydı'!$A$5:$A$200,$A20,'3. İzin Kaydı'!$F$5:$F$200,"Onaylandı",'3. İzin Kaydı'!$C$5:$C$200,"&lt;="&amp;('1. Kurulum'!$C$9+(13-1)*7+6),'3. İzin Kaydı'!$D$5:$D$200,"&gt;="&amp;('1. Kurulum'!$C$9+(13-1)*7)))</f>
        <v/>
      </c>
      <c r="O20" s="106">
        <f>IF($A20="","",COUNTIFS('3. İzin Kaydı'!$A$5:$A$200,$A20,'3. İzin Kaydı'!$F$5:$F$200,"Onaylandı",'3. İzin Kaydı'!$C$5:$C$200,"&lt;="&amp;('1. Kurulum'!$C$9+(14-1)*7+6),'3. İzin Kaydı'!$D$5:$D$200,"&gt;="&amp;('1. Kurulum'!$C$9+(14-1)*7)))</f>
        <v/>
      </c>
      <c r="P20" s="106">
        <f>IF($A20="","",COUNTIFS('3. İzin Kaydı'!$A$5:$A$200,$A20,'3. İzin Kaydı'!$F$5:$F$200,"Onaylandı",'3. İzin Kaydı'!$C$5:$C$200,"&lt;="&amp;('1. Kurulum'!$C$9+(15-1)*7+6),'3. İzin Kaydı'!$D$5:$D$200,"&gt;="&amp;('1. Kurulum'!$C$9+(15-1)*7)))</f>
        <v/>
      </c>
      <c r="Q20" s="106">
        <f>IF($A20="","",COUNTIFS('3. İzin Kaydı'!$A$5:$A$200,$A20,'3. İzin Kaydı'!$F$5:$F$200,"Onaylandı",'3. İzin Kaydı'!$C$5:$C$200,"&lt;="&amp;('1. Kurulum'!$C$9+(16-1)*7+6),'3. İzin Kaydı'!$D$5:$D$200,"&gt;="&amp;('1. Kurulum'!$C$9+(16-1)*7)))</f>
        <v/>
      </c>
      <c r="R20" s="106">
        <f>IF($A20="","",COUNTIFS('3. İzin Kaydı'!$A$5:$A$200,$A20,'3. İzin Kaydı'!$F$5:$F$200,"Onaylandı",'3. İzin Kaydı'!$C$5:$C$200,"&lt;="&amp;('1. Kurulum'!$C$9+(17-1)*7+6),'3. İzin Kaydı'!$D$5:$D$200,"&gt;="&amp;('1. Kurulum'!$C$9+(17-1)*7)))</f>
        <v/>
      </c>
      <c r="S20" s="106">
        <f>IF($A20="","",COUNTIFS('3. İzin Kaydı'!$A$5:$A$200,$A20,'3. İzin Kaydı'!$F$5:$F$200,"Onaylandı",'3. İzin Kaydı'!$C$5:$C$200,"&lt;="&amp;('1. Kurulum'!$C$9+(18-1)*7+6),'3. İzin Kaydı'!$D$5:$D$200,"&gt;="&amp;('1. Kurulum'!$C$9+(18-1)*7)))</f>
        <v/>
      </c>
      <c r="T20" s="106">
        <f>IF($A20="","",COUNTIFS('3. İzin Kaydı'!$A$5:$A$200,$A20,'3. İzin Kaydı'!$F$5:$F$200,"Onaylandı",'3. İzin Kaydı'!$C$5:$C$200,"&lt;="&amp;('1. Kurulum'!$C$9+(19-1)*7+6),'3. İzin Kaydı'!$D$5:$D$200,"&gt;="&amp;('1. Kurulum'!$C$9+(19-1)*7)))</f>
        <v/>
      </c>
      <c r="U20" s="106">
        <f>IF($A20="","",COUNTIFS('3. İzin Kaydı'!$A$5:$A$200,$A20,'3. İzin Kaydı'!$F$5:$F$200,"Onaylandı",'3. İzin Kaydı'!$C$5:$C$200,"&lt;="&amp;('1. Kurulum'!$C$9+(20-1)*7+6),'3. İzin Kaydı'!$D$5:$D$200,"&gt;="&amp;('1. Kurulum'!$C$9+(20-1)*7)))</f>
        <v/>
      </c>
      <c r="V20" s="106">
        <f>IF($A20="","",COUNTIFS('3. İzin Kaydı'!$A$5:$A$200,$A20,'3. İzin Kaydı'!$F$5:$F$200,"Onaylandı",'3. İzin Kaydı'!$C$5:$C$200,"&lt;="&amp;('1. Kurulum'!$C$9+(21-1)*7+6),'3. İzin Kaydı'!$D$5:$D$200,"&gt;="&amp;('1. Kurulum'!$C$9+(21-1)*7)))</f>
        <v/>
      </c>
      <c r="W20" s="106">
        <f>IF($A20="","",COUNTIFS('3. İzin Kaydı'!$A$5:$A$200,$A20,'3. İzin Kaydı'!$F$5:$F$200,"Onaylandı",'3. İzin Kaydı'!$C$5:$C$200,"&lt;="&amp;('1. Kurulum'!$C$9+(22-1)*7+6),'3. İzin Kaydı'!$D$5:$D$200,"&gt;="&amp;('1. Kurulum'!$C$9+(22-1)*7)))</f>
        <v/>
      </c>
      <c r="X20" s="106">
        <f>IF($A20="","",COUNTIFS('3. İzin Kaydı'!$A$5:$A$200,$A20,'3. İzin Kaydı'!$F$5:$F$200,"Onaylandı",'3. İzin Kaydı'!$C$5:$C$200,"&lt;="&amp;('1. Kurulum'!$C$9+(23-1)*7+6),'3. İzin Kaydı'!$D$5:$D$200,"&gt;="&amp;('1. Kurulum'!$C$9+(23-1)*7)))</f>
        <v/>
      </c>
      <c r="Y20" s="106">
        <f>IF($A20="","",COUNTIFS('3. İzin Kaydı'!$A$5:$A$200,$A20,'3. İzin Kaydı'!$F$5:$F$200,"Onaylandı",'3. İzin Kaydı'!$C$5:$C$200,"&lt;="&amp;('1. Kurulum'!$C$9+(24-1)*7+6),'3. İzin Kaydı'!$D$5:$D$200,"&gt;="&amp;('1. Kurulum'!$C$9+(24-1)*7)))</f>
        <v/>
      </c>
      <c r="Z20" s="106">
        <f>IF($A20="","",COUNTIFS('3. İzin Kaydı'!$A$5:$A$200,$A20,'3. İzin Kaydı'!$F$5:$F$200,"Onaylandı",'3. İzin Kaydı'!$C$5:$C$200,"&lt;="&amp;('1. Kurulum'!$C$9+(25-1)*7+6),'3. İzin Kaydı'!$D$5:$D$200,"&gt;="&amp;('1. Kurulum'!$C$9+(25-1)*7)))</f>
        <v/>
      </c>
      <c r="AA20" s="106">
        <f>IF($A20="","",COUNTIFS('3. İzin Kaydı'!$A$5:$A$200,$A20,'3. İzin Kaydı'!$F$5:$F$200,"Onaylandı",'3. İzin Kaydı'!$C$5:$C$200,"&lt;="&amp;('1. Kurulum'!$C$9+(26-1)*7+6),'3. İzin Kaydı'!$D$5:$D$200,"&gt;="&amp;('1. Kurulum'!$C$9+(26-1)*7)))</f>
        <v/>
      </c>
      <c r="AB20" s="106">
        <f>IF($A20="","",COUNTIFS('3. İzin Kaydı'!$A$5:$A$200,$A20,'3. İzin Kaydı'!$F$5:$F$200,"Onaylandı",'3. İzin Kaydı'!$C$5:$C$200,"&lt;="&amp;('1. Kurulum'!$C$9+(27-1)*7+6),'3. İzin Kaydı'!$D$5:$D$200,"&gt;="&amp;('1. Kurulum'!$C$9+(27-1)*7)))</f>
        <v/>
      </c>
      <c r="AC20" s="106">
        <f>IF($A20="","",COUNTIFS('3. İzin Kaydı'!$A$5:$A$200,$A20,'3. İzin Kaydı'!$F$5:$F$200,"Onaylandı",'3. İzin Kaydı'!$C$5:$C$200,"&lt;="&amp;('1. Kurulum'!$C$9+(28-1)*7+6),'3. İzin Kaydı'!$D$5:$D$200,"&gt;="&amp;('1. Kurulum'!$C$9+(28-1)*7)))</f>
        <v/>
      </c>
      <c r="AD20" s="106">
        <f>IF($A20="","",COUNTIFS('3. İzin Kaydı'!$A$5:$A$200,$A20,'3. İzin Kaydı'!$F$5:$F$200,"Onaylandı",'3. İzin Kaydı'!$C$5:$C$200,"&lt;="&amp;('1. Kurulum'!$C$9+(29-1)*7+6),'3. İzin Kaydı'!$D$5:$D$200,"&gt;="&amp;('1. Kurulum'!$C$9+(29-1)*7)))</f>
        <v/>
      </c>
      <c r="AE20" s="106">
        <f>IF($A20="","",COUNTIFS('3. İzin Kaydı'!$A$5:$A$200,$A20,'3. İzin Kaydı'!$F$5:$F$200,"Onaylandı",'3. İzin Kaydı'!$C$5:$C$200,"&lt;="&amp;('1. Kurulum'!$C$9+(30-1)*7+6),'3. İzin Kaydı'!$D$5:$D$200,"&gt;="&amp;('1. Kurulum'!$C$9+(30-1)*7)))</f>
        <v/>
      </c>
      <c r="AF20" s="106">
        <f>IF($A20="","",COUNTIFS('3. İzin Kaydı'!$A$5:$A$200,$A20,'3. İzin Kaydı'!$F$5:$F$200,"Onaylandı",'3. İzin Kaydı'!$C$5:$C$200,"&lt;="&amp;('1. Kurulum'!$C$9+(31-1)*7+6),'3. İzin Kaydı'!$D$5:$D$200,"&gt;="&amp;('1. Kurulum'!$C$9+(31-1)*7)))</f>
        <v/>
      </c>
      <c r="AG20" s="106">
        <f>IF($A20="","",COUNTIFS('3. İzin Kaydı'!$A$5:$A$200,$A20,'3. İzin Kaydı'!$F$5:$F$200,"Onaylandı",'3. İzin Kaydı'!$C$5:$C$200,"&lt;="&amp;('1. Kurulum'!$C$9+(32-1)*7+6),'3. İzin Kaydı'!$D$5:$D$200,"&gt;="&amp;('1. Kurulum'!$C$9+(32-1)*7)))</f>
        <v/>
      </c>
      <c r="AH20" s="106">
        <f>IF($A20="","",COUNTIFS('3. İzin Kaydı'!$A$5:$A$200,$A20,'3. İzin Kaydı'!$F$5:$F$200,"Onaylandı",'3. İzin Kaydı'!$C$5:$C$200,"&lt;="&amp;('1. Kurulum'!$C$9+(33-1)*7+6),'3. İzin Kaydı'!$D$5:$D$200,"&gt;="&amp;('1. Kurulum'!$C$9+(33-1)*7)))</f>
        <v/>
      </c>
      <c r="AI20" s="106">
        <f>IF($A20="","",COUNTIFS('3. İzin Kaydı'!$A$5:$A$200,$A20,'3. İzin Kaydı'!$F$5:$F$200,"Onaylandı",'3. İzin Kaydı'!$C$5:$C$200,"&lt;="&amp;('1. Kurulum'!$C$9+(34-1)*7+6),'3. İzin Kaydı'!$D$5:$D$200,"&gt;="&amp;('1. Kurulum'!$C$9+(34-1)*7)))</f>
        <v/>
      </c>
      <c r="AJ20" s="106">
        <f>IF($A20="","",COUNTIFS('3. İzin Kaydı'!$A$5:$A$200,$A20,'3. İzin Kaydı'!$F$5:$F$200,"Onaylandı",'3. İzin Kaydı'!$C$5:$C$200,"&lt;="&amp;('1. Kurulum'!$C$9+(35-1)*7+6),'3. İzin Kaydı'!$D$5:$D$200,"&gt;="&amp;('1. Kurulum'!$C$9+(35-1)*7)))</f>
        <v/>
      </c>
      <c r="AK20" s="106">
        <f>IF($A20="","",COUNTIFS('3. İzin Kaydı'!$A$5:$A$200,$A20,'3. İzin Kaydı'!$F$5:$F$200,"Onaylandı",'3. İzin Kaydı'!$C$5:$C$200,"&lt;="&amp;('1. Kurulum'!$C$9+(36-1)*7+6),'3. İzin Kaydı'!$D$5:$D$200,"&gt;="&amp;('1. Kurulum'!$C$9+(36-1)*7)))</f>
        <v/>
      </c>
      <c r="AL20" s="106">
        <f>IF($A20="","",COUNTIFS('3. İzin Kaydı'!$A$5:$A$200,$A20,'3. İzin Kaydı'!$F$5:$F$200,"Onaylandı",'3. İzin Kaydı'!$C$5:$C$200,"&lt;="&amp;('1. Kurulum'!$C$9+(37-1)*7+6),'3. İzin Kaydı'!$D$5:$D$200,"&gt;="&amp;('1. Kurulum'!$C$9+(37-1)*7)))</f>
        <v/>
      </c>
      <c r="AM20" s="106">
        <f>IF($A20="","",COUNTIFS('3. İzin Kaydı'!$A$5:$A$200,$A20,'3. İzin Kaydı'!$F$5:$F$200,"Onaylandı",'3. İzin Kaydı'!$C$5:$C$200,"&lt;="&amp;('1. Kurulum'!$C$9+(38-1)*7+6),'3. İzin Kaydı'!$D$5:$D$200,"&gt;="&amp;('1. Kurulum'!$C$9+(38-1)*7)))</f>
        <v/>
      </c>
      <c r="AN20" s="106">
        <f>IF($A20="","",COUNTIFS('3. İzin Kaydı'!$A$5:$A$200,$A20,'3. İzin Kaydı'!$F$5:$F$200,"Onaylandı",'3. İzin Kaydı'!$C$5:$C$200,"&lt;="&amp;('1. Kurulum'!$C$9+(39-1)*7+6),'3. İzin Kaydı'!$D$5:$D$200,"&gt;="&amp;('1. Kurulum'!$C$9+(39-1)*7)))</f>
        <v/>
      </c>
      <c r="AO20" s="106">
        <f>IF($A20="","",COUNTIFS('3. İzin Kaydı'!$A$5:$A$200,$A20,'3. İzin Kaydı'!$F$5:$F$200,"Onaylandı",'3. İzin Kaydı'!$C$5:$C$200,"&lt;="&amp;('1. Kurulum'!$C$9+(40-1)*7+6),'3. İzin Kaydı'!$D$5:$D$200,"&gt;="&amp;('1. Kurulum'!$C$9+(40-1)*7)))</f>
        <v/>
      </c>
      <c r="AP20" s="106">
        <f>IF($A20="","",COUNTIFS('3. İzin Kaydı'!$A$5:$A$200,$A20,'3. İzin Kaydı'!$F$5:$F$200,"Onaylandı",'3. İzin Kaydı'!$C$5:$C$200,"&lt;="&amp;('1. Kurulum'!$C$9+(41-1)*7+6),'3. İzin Kaydı'!$D$5:$D$200,"&gt;="&amp;('1. Kurulum'!$C$9+(41-1)*7)))</f>
        <v/>
      </c>
      <c r="AQ20" s="106">
        <f>IF($A20="","",COUNTIFS('3. İzin Kaydı'!$A$5:$A$200,$A20,'3. İzin Kaydı'!$F$5:$F$200,"Onaylandı",'3. İzin Kaydı'!$C$5:$C$200,"&lt;="&amp;('1. Kurulum'!$C$9+(42-1)*7+6),'3. İzin Kaydı'!$D$5:$D$200,"&gt;="&amp;('1. Kurulum'!$C$9+(42-1)*7)))</f>
        <v/>
      </c>
      <c r="AR20" s="106">
        <f>IF($A20="","",COUNTIFS('3. İzin Kaydı'!$A$5:$A$200,$A20,'3. İzin Kaydı'!$F$5:$F$200,"Onaylandı",'3. İzin Kaydı'!$C$5:$C$200,"&lt;="&amp;('1. Kurulum'!$C$9+(43-1)*7+6),'3. İzin Kaydı'!$D$5:$D$200,"&gt;="&amp;('1. Kurulum'!$C$9+(43-1)*7)))</f>
        <v/>
      </c>
      <c r="AS20" s="106">
        <f>IF($A20="","",COUNTIFS('3. İzin Kaydı'!$A$5:$A$200,$A20,'3. İzin Kaydı'!$F$5:$F$200,"Onaylandı",'3. İzin Kaydı'!$C$5:$C$200,"&lt;="&amp;('1. Kurulum'!$C$9+(44-1)*7+6),'3. İzin Kaydı'!$D$5:$D$200,"&gt;="&amp;('1. Kurulum'!$C$9+(44-1)*7)))</f>
        <v/>
      </c>
      <c r="AT20" s="106">
        <f>IF($A20="","",COUNTIFS('3. İzin Kaydı'!$A$5:$A$200,$A20,'3. İzin Kaydı'!$F$5:$F$200,"Onaylandı",'3. İzin Kaydı'!$C$5:$C$200,"&lt;="&amp;('1. Kurulum'!$C$9+(45-1)*7+6),'3. İzin Kaydı'!$D$5:$D$200,"&gt;="&amp;('1. Kurulum'!$C$9+(45-1)*7)))</f>
        <v/>
      </c>
      <c r="AU20" s="106">
        <f>IF($A20="","",COUNTIFS('3. İzin Kaydı'!$A$5:$A$200,$A20,'3. İzin Kaydı'!$F$5:$F$200,"Onaylandı",'3. İzin Kaydı'!$C$5:$C$200,"&lt;="&amp;('1. Kurulum'!$C$9+(46-1)*7+6),'3. İzin Kaydı'!$D$5:$D$200,"&gt;="&amp;('1. Kurulum'!$C$9+(46-1)*7)))</f>
        <v/>
      </c>
      <c r="AV20" s="106">
        <f>IF($A20="","",COUNTIFS('3. İzin Kaydı'!$A$5:$A$200,$A20,'3. İzin Kaydı'!$F$5:$F$200,"Onaylandı",'3. İzin Kaydı'!$C$5:$C$200,"&lt;="&amp;('1. Kurulum'!$C$9+(47-1)*7+6),'3. İzin Kaydı'!$D$5:$D$200,"&gt;="&amp;('1. Kurulum'!$C$9+(47-1)*7)))</f>
        <v/>
      </c>
      <c r="AW20" s="106">
        <f>IF($A20="","",COUNTIFS('3. İzin Kaydı'!$A$5:$A$200,$A20,'3. İzin Kaydı'!$F$5:$F$200,"Onaylandı",'3. İzin Kaydı'!$C$5:$C$200,"&lt;="&amp;('1. Kurulum'!$C$9+(48-1)*7+6),'3. İzin Kaydı'!$D$5:$D$200,"&gt;="&amp;('1. Kurulum'!$C$9+(48-1)*7)))</f>
        <v/>
      </c>
      <c r="AX20" s="106">
        <f>IF($A20="","",COUNTIFS('3. İzin Kaydı'!$A$5:$A$200,$A20,'3. İzin Kaydı'!$F$5:$F$200,"Onaylandı",'3. İzin Kaydı'!$C$5:$C$200,"&lt;="&amp;('1. Kurulum'!$C$9+(49-1)*7+6),'3. İzin Kaydı'!$D$5:$D$200,"&gt;="&amp;('1. Kurulum'!$C$9+(49-1)*7)))</f>
        <v/>
      </c>
      <c r="AY20" s="106">
        <f>IF($A20="","",COUNTIFS('3. İzin Kaydı'!$A$5:$A$200,$A20,'3. İzin Kaydı'!$F$5:$F$200,"Onaylandı",'3. İzin Kaydı'!$C$5:$C$200,"&lt;="&amp;('1. Kurulum'!$C$9+(50-1)*7+6),'3. İzin Kaydı'!$D$5:$D$200,"&gt;="&amp;('1. Kurulum'!$C$9+(50-1)*7)))</f>
        <v/>
      </c>
      <c r="AZ20" s="106">
        <f>IF($A20="","",COUNTIFS('3. İzin Kaydı'!$A$5:$A$200,$A20,'3. İzin Kaydı'!$F$5:$F$200,"Onaylandı",'3. İzin Kaydı'!$C$5:$C$200,"&lt;="&amp;('1. Kurulum'!$C$9+(51-1)*7+6),'3. İzin Kaydı'!$D$5:$D$200,"&gt;="&amp;('1. Kurulum'!$C$9+(51-1)*7)))</f>
        <v/>
      </c>
      <c r="BA20" s="106">
        <f>IF($A20="","",COUNTIFS('3. İzin Kaydı'!$A$5:$A$200,$A20,'3. İzin Kaydı'!$F$5:$F$200,"Onaylandı",'3. İzin Kaydı'!$C$5:$C$200,"&lt;="&amp;('1. Kurulum'!$C$9+(52-1)*7+6),'3. İzin Kaydı'!$D$5:$D$200,"&gt;="&amp;('1. Kurulum'!$C$9+(52-1)*7)))</f>
        <v/>
      </c>
    </row>
    <row r="21" ht="18" customHeight="1" s="55">
      <c r="A21" s="105">
        <f>IF('2. Çalışanlar'!A21="","",'2. Çalışanlar'!A21)</f>
        <v/>
      </c>
      <c r="B21" s="106">
        <f>IF($A21="","",COUNTIFS('3. İzin Kaydı'!$A$5:$A$200,$A21,'3. İzin Kaydı'!$F$5:$F$200,"Onaylandı",'3. İzin Kaydı'!$C$5:$C$200,"&lt;="&amp;('1. Kurulum'!$C$9+(1-1)*7+6),'3. İzin Kaydı'!$D$5:$D$200,"&gt;="&amp;('1. Kurulum'!$C$9+(1-1)*7)))</f>
        <v/>
      </c>
      <c r="C21" s="106">
        <f>IF($A21="","",COUNTIFS('3. İzin Kaydı'!$A$5:$A$200,$A21,'3. İzin Kaydı'!$F$5:$F$200,"Onaylandı",'3. İzin Kaydı'!$C$5:$C$200,"&lt;="&amp;('1. Kurulum'!$C$9+(2-1)*7+6),'3. İzin Kaydı'!$D$5:$D$200,"&gt;="&amp;('1. Kurulum'!$C$9+(2-1)*7)))</f>
        <v/>
      </c>
      <c r="D21" s="106">
        <f>IF($A21="","",COUNTIFS('3. İzin Kaydı'!$A$5:$A$200,$A21,'3. İzin Kaydı'!$F$5:$F$200,"Onaylandı",'3. İzin Kaydı'!$C$5:$C$200,"&lt;="&amp;('1. Kurulum'!$C$9+(3-1)*7+6),'3. İzin Kaydı'!$D$5:$D$200,"&gt;="&amp;('1. Kurulum'!$C$9+(3-1)*7)))</f>
        <v/>
      </c>
      <c r="E21" s="106">
        <f>IF($A21="","",COUNTIFS('3. İzin Kaydı'!$A$5:$A$200,$A21,'3. İzin Kaydı'!$F$5:$F$200,"Onaylandı",'3. İzin Kaydı'!$C$5:$C$200,"&lt;="&amp;('1. Kurulum'!$C$9+(4-1)*7+6),'3. İzin Kaydı'!$D$5:$D$200,"&gt;="&amp;('1. Kurulum'!$C$9+(4-1)*7)))</f>
        <v/>
      </c>
      <c r="F21" s="106">
        <f>IF($A21="","",COUNTIFS('3. İzin Kaydı'!$A$5:$A$200,$A21,'3. İzin Kaydı'!$F$5:$F$200,"Onaylandı",'3. İzin Kaydı'!$C$5:$C$200,"&lt;="&amp;('1. Kurulum'!$C$9+(5-1)*7+6),'3. İzin Kaydı'!$D$5:$D$200,"&gt;="&amp;('1. Kurulum'!$C$9+(5-1)*7)))</f>
        <v/>
      </c>
      <c r="G21" s="106">
        <f>IF($A21="","",COUNTIFS('3. İzin Kaydı'!$A$5:$A$200,$A21,'3. İzin Kaydı'!$F$5:$F$200,"Onaylandı",'3. İzin Kaydı'!$C$5:$C$200,"&lt;="&amp;('1. Kurulum'!$C$9+(6-1)*7+6),'3. İzin Kaydı'!$D$5:$D$200,"&gt;="&amp;('1. Kurulum'!$C$9+(6-1)*7)))</f>
        <v/>
      </c>
      <c r="H21" s="106">
        <f>IF($A21="","",COUNTIFS('3. İzin Kaydı'!$A$5:$A$200,$A21,'3. İzin Kaydı'!$F$5:$F$200,"Onaylandı",'3. İzin Kaydı'!$C$5:$C$200,"&lt;="&amp;('1. Kurulum'!$C$9+(7-1)*7+6),'3. İzin Kaydı'!$D$5:$D$200,"&gt;="&amp;('1. Kurulum'!$C$9+(7-1)*7)))</f>
        <v/>
      </c>
      <c r="I21" s="106">
        <f>IF($A21="","",COUNTIFS('3. İzin Kaydı'!$A$5:$A$200,$A21,'3. İzin Kaydı'!$F$5:$F$200,"Onaylandı",'3. İzin Kaydı'!$C$5:$C$200,"&lt;="&amp;('1. Kurulum'!$C$9+(8-1)*7+6),'3. İzin Kaydı'!$D$5:$D$200,"&gt;="&amp;('1. Kurulum'!$C$9+(8-1)*7)))</f>
        <v/>
      </c>
      <c r="J21" s="106">
        <f>IF($A21="","",COUNTIFS('3. İzin Kaydı'!$A$5:$A$200,$A21,'3. İzin Kaydı'!$F$5:$F$200,"Onaylandı",'3. İzin Kaydı'!$C$5:$C$200,"&lt;="&amp;('1. Kurulum'!$C$9+(9-1)*7+6),'3. İzin Kaydı'!$D$5:$D$200,"&gt;="&amp;('1. Kurulum'!$C$9+(9-1)*7)))</f>
        <v/>
      </c>
      <c r="K21" s="106">
        <f>IF($A21="","",COUNTIFS('3. İzin Kaydı'!$A$5:$A$200,$A21,'3. İzin Kaydı'!$F$5:$F$200,"Onaylandı",'3. İzin Kaydı'!$C$5:$C$200,"&lt;="&amp;('1. Kurulum'!$C$9+(10-1)*7+6),'3. İzin Kaydı'!$D$5:$D$200,"&gt;="&amp;('1. Kurulum'!$C$9+(10-1)*7)))</f>
        <v/>
      </c>
      <c r="L21" s="106">
        <f>IF($A21="","",COUNTIFS('3. İzin Kaydı'!$A$5:$A$200,$A21,'3. İzin Kaydı'!$F$5:$F$200,"Onaylandı",'3. İzin Kaydı'!$C$5:$C$200,"&lt;="&amp;('1. Kurulum'!$C$9+(11-1)*7+6),'3. İzin Kaydı'!$D$5:$D$200,"&gt;="&amp;('1. Kurulum'!$C$9+(11-1)*7)))</f>
        <v/>
      </c>
      <c r="M21" s="106">
        <f>IF($A21="","",COUNTIFS('3. İzin Kaydı'!$A$5:$A$200,$A21,'3. İzin Kaydı'!$F$5:$F$200,"Onaylandı",'3. İzin Kaydı'!$C$5:$C$200,"&lt;="&amp;('1. Kurulum'!$C$9+(12-1)*7+6),'3. İzin Kaydı'!$D$5:$D$200,"&gt;="&amp;('1. Kurulum'!$C$9+(12-1)*7)))</f>
        <v/>
      </c>
      <c r="N21" s="106">
        <f>IF($A21="","",COUNTIFS('3. İzin Kaydı'!$A$5:$A$200,$A21,'3. İzin Kaydı'!$F$5:$F$200,"Onaylandı",'3. İzin Kaydı'!$C$5:$C$200,"&lt;="&amp;('1. Kurulum'!$C$9+(13-1)*7+6),'3. İzin Kaydı'!$D$5:$D$200,"&gt;="&amp;('1. Kurulum'!$C$9+(13-1)*7)))</f>
        <v/>
      </c>
      <c r="O21" s="106">
        <f>IF($A21="","",COUNTIFS('3. İzin Kaydı'!$A$5:$A$200,$A21,'3. İzin Kaydı'!$F$5:$F$200,"Onaylandı",'3. İzin Kaydı'!$C$5:$C$200,"&lt;="&amp;('1. Kurulum'!$C$9+(14-1)*7+6),'3. İzin Kaydı'!$D$5:$D$200,"&gt;="&amp;('1. Kurulum'!$C$9+(14-1)*7)))</f>
        <v/>
      </c>
      <c r="P21" s="106">
        <f>IF($A21="","",COUNTIFS('3. İzin Kaydı'!$A$5:$A$200,$A21,'3. İzin Kaydı'!$F$5:$F$200,"Onaylandı",'3. İzin Kaydı'!$C$5:$C$200,"&lt;="&amp;('1. Kurulum'!$C$9+(15-1)*7+6),'3. İzin Kaydı'!$D$5:$D$200,"&gt;="&amp;('1. Kurulum'!$C$9+(15-1)*7)))</f>
        <v/>
      </c>
      <c r="Q21" s="106">
        <f>IF($A21="","",COUNTIFS('3. İzin Kaydı'!$A$5:$A$200,$A21,'3. İzin Kaydı'!$F$5:$F$200,"Onaylandı",'3. İzin Kaydı'!$C$5:$C$200,"&lt;="&amp;('1. Kurulum'!$C$9+(16-1)*7+6),'3. İzin Kaydı'!$D$5:$D$200,"&gt;="&amp;('1. Kurulum'!$C$9+(16-1)*7)))</f>
        <v/>
      </c>
      <c r="R21" s="106">
        <f>IF($A21="","",COUNTIFS('3. İzin Kaydı'!$A$5:$A$200,$A21,'3. İzin Kaydı'!$F$5:$F$200,"Onaylandı",'3. İzin Kaydı'!$C$5:$C$200,"&lt;="&amp;('1. Kurulum'!$C$9+(17-1)*7+6),'3. İzin Kaydı'!$D$5:$D$200,"&gt;="&amp;('1. Kurulum'!$C$9+(17-1)*7)))</f>
        <v/>
      </c>
      <c r="S21" s="106">
        <f>IF($A21="","",COUNTIFS('3. İzin Kaydı'!$A$5:$A$200,$A21,'3. İzin Kaydı'!$F$5:$F$200,"Onaylandı",'3. İzin Kaydı'!$C$5:$C$200,"&lt;="&amp;('1. Kurulum'!$C$9+(18-1)*7+6),'3. İzin Kaydı'!$D$5:$D$200,"&gt;="&amp;('1. Kurulum'!$C$9+(18-1)*7)))</f>
        <v/>
      </c>
      <c r="T21" s="106">
        <f>IF($A21="","",COUNTIFS('3. İzin Kaydı'!$A$5:$A$200,$A21,'3. İzin Kaydı'!$F$5:$F$200,"Onaylandı",'3. İzin Kaydı'!$C$5:$C$200,"&lt;="&amp;('1. Kurulum'!$C$9+(19-1)*7+6),'3. İzin Kaydı'!$D$5:$D$200,"&gt;="&amp;('1. Kurulum'!$C$9+(19-1)*7)))</f>
        <v/>
      </c>
      <c r="U21" s="106">
        <f>IF($A21="","",COUNTIFS('3. İzin Kaydı'!$A$5:$A$200,$A21,'3. İzin Kaydı'!$F$5:$F$200,"Onaylandı",'3. İzin Kaydı'!$C$5:$C$200,"&lt;="&amp;('1. Kurulum'!$C$9+(20-1)*7+6),'3. İzin Kaydı'!$D$5:$D$200,"&gt;="&amp;('1. Kurulum'!$C$9+(20-1)*7)))</f>
        <v/>
      </c>
      <c r="V21" s="106">
        <f>IF($A21="","",COUNTIFS('3. İzin Kaydı'!$A$5:$A$200,$A21,'3. İzin Kaydı'!$F$5:$F$200,"Onaylandı",'3. İzin Kaydı'!$C$5:$C$200,"&lt;="&amp;('1. Kurulum'!$C$9+(21-1)*7+6),'3. İzin Kaydı'!$D$5:$D$200,"&gt;="&amp;('1. Kurulum'!$C$9+(21-1)*7)))</f>
        <v/>
      </c>
      <c r="W21" s="106">
        <f>IF($A21="","",COUNTIFS('3. İzin Kaydı'!$A$5:$A$200,$A21,'3. İzin Kaydı'!$F$5:$F$200,"Onaylandı",'3. İzin Kaydı'!$C$5:$C$200,"&lt;="&amp;('1. Kurulum'!$C$9+(22-1)*7+6),'3. İzin Kaydı'!$D$5:$D$200,"&gt;="&amp;('1. Kurulum'!$C$9+(22-1)*7)))</f>
        <v/>
      </c>
      <c r="X21" s="106">
        <f>IF($A21="","",COUNTIFS('3. İzin Kaydı'!$A$5:$A$200,$A21,'3. İzin Kaydı'!$F$5:$F$200,"Onaylandı",'3. İzin Kaydı'!$C$5:$C$200,"&lt;="&amp;('1. Kurulum'!$C$9+(23-1)*7+6),'3. İzin Kaydı'!$D$5:$D$200,"&gt;="&amp;('1. Kurulum'!$C$9+(23-1)*7)))</f>
        <v/>
      </c>
      <c r="Y21" s="106">
        <f>IF($A21="","",COUNTIFS('3. İzin Kaydı'!$A$5:$A$200,$A21,'3. İzin Kaydı'!$F$5:$F$200,"Onaylandı",'3. İzin Kaydı'!$C$5:$C$200,"&lt;="&amp;('1. Kurulum'!$C$9+(24-1)*7+6),'3. İzin Kaydı'!$D$5:$D$200,"&gt;="&amp;('1. Kurulum'!$C$9+(24-1)*7)))</f>
        <v/>
      </c>
      <c r="Z21" s="106">
        <f>IF($A21="","",COUNTIFS('3. İzin Kaydı'!$A$5:$A$200,$A21,'3. İzin Kaydı'!$F$5:$F$200,"Onaylandı",'3. İzin Kaydı'!$C$5:$C$200,"&lt;="&amp;('1. Kurulum'!$C$9+(25-1)*7+6),'3. İzin Kaydı'!$D$5:$D$200,"&gt;="&amp;('1. Kurulum'!$C$9+(25-1)*7)))</f>
        <v/>
      </c>
      <c r="AA21" s="106">
        <f>IF($A21="","",COUNTIFS('3. İzin Kaydı'!$A$5:$A$200,$A21,'3. İzin Kaydı'!$F$5:$F$200,"Onaylandı",'3. İzin Kaydı'!$C$5:$C$200,"&lt;="&amp;('1. Kurulum'!$C$9+(26-1)*7+6),'3. İzin Kaydı'!$D$5:$D$200,"&gt;="&amp;('1. Kurulum'!$C$9+(26-1)*7)))</f>
        <v/>
      </c>
      <c r="AB21" s="106">
        <f>IF($A21="","",COUNTIFS('3. İzin Kaydı'!$A$5:$A$200,$A21,'3. İzin Kaydı'!$F$5:$F$200,"Onaylandı",'3. İzin Kaydı'!$C$5:$C$200,"&lt;="&amp;('1. Kurulum'!$C$9+(27-1)*7+6),'3. İzin Kaydı'!$D$5:$D$200,"&gt;="&amp;('1. Kurulum'!$C$9+(27-1)*7)))</f>
        <v/>
      </c>
      <c r="AC21" s="106">
        <f>IF($A21="","",COUNTIFS('3. İzin Kaydı'!$A$5:$A$200,$A21,'3. İzin Kaydı'!$F$5:$F$200,"Onaylandı",'3. İzin Kaydı'!$C$5:$C$200,"&lt;="&amp;('1. Kurulum'!$C$9+(28-1)*7+6),'3. İzin Kaydı'!$D$5:$D$200,"&gt;="&amp;('1. Kurulum'!$C$9+(28-1)*7)))</f>
        <v/>
      </c>
      <c r="AD21" s="106">
        <f>IF($A21="","",COUNTIFS('3. İzin Kaydı'!$A$5:$A$200,$A21,'3. İzin Kaydı'!$F$5:$F$200,"Onaylandı",'3. İzin Kaydı'!$C$5:$C$200,"&lt;="&amp;('1. Kurulum'!$C$9+(29-1)*7+6),'3. İzin Kaydı'!$D$5:$D$200,"&gt;="&amp;('1. Kurulum'!$C$9+(29-1)*7)))</f>
        <v/>
      </c>
      <c r="AE21" s="106">
        <f>IF($A21="","",COUNTIFS('3. İzin Kaydı'!$A$5:$A$200,$A21,'3. İzin Kaydı'!$F$5:$F$200,"Onaylandı",'3. İzin Kaydı'!$C$5:$C$200,"&lt;="&amp;('1. Kurulum'!$C$9+(30-1)*7+6),'3. İzin Kaydı'!$D$5:$D$200,"&gt;="&amp;('1. Kurulum'!$C$9+(30-1)*7)))</f>
        <v/>
      </c>
      <c r="AF21" s="106">
        <f>IF($A21="","",COUNTIFS('3. İzin Kaydı'!$A$5:$A$200,$A21,'3. İzin Kaydı'!$F$5:$F$200,"Onaylandı",'3. İzin Kaydı'!$C$5:$C$200,"&lt;="&amp;('1. Kurulum'!$C$9+(31-1)*7+6),'3. İzin Kaydı'!$D$5:$D$200,"&gt;="&amp;('1. Kurulum'!$C$9+(31-1)*7)))</f>
        <v/>
      </c>
      <c r="AG21" s="106">
        <f>IF($A21="","",COUNTIFS('3. İzin Kaydı'!$A$5:$A$200,$A21,'3. İzin Kaydı'!$F$5:$F$200,"Onaylandı",'3. İzin Kaydı'!$C$5:$C$200,"&lt;="&amp;('1. Kurulum'!$C$9+(32-1)*7+6),'3. İzin Kaydı'!$D$5:$D$200,"&gt;="&amp;('1. Kurulum'!$C$9+(32-1)*7)))</f>
        <v/>
      </c>
      <c r="AH21" s="106">
        <f>IF($A21="","",COUNTIFS('3. İzin Kaydı'!$A$5:$A$200,$A21,'3. İzin Kaydı'!$F$5:$F$200,"Onaylandı",'3. İzin Kaydı'!$C$5:$C$200,"&lt;="&amp;('1. Kurulum'!$C$9+(33-1)*7+6),'3. İzin Kaydı'!$D$5:$D$200,"&gt;="&amp;('1. Kurulum'!$C$9+(33-1)*7)))</f>
        <v/>
      </c>
      <c r="AI21" s="106">
        <f>IF($A21="","",COUNTIFS('3. İzin Kaydı'!$A$5:$A$200,$A21,'3. İzin Kaydı'!$F$5:$F$200,"Onaylandı",'3. İzin Kaydı'!$C$5:$C$200,"&lt;="&amp;('1. Kurulum'!$C$9+(34-1)*7+6),'3. İzin Kaydı'!$D$5:$D$200,"&gt;="&amp;('1. Kurulum'!$C$9+(34-1)*7)))</f>
        <v/>
      </c>
      <c r="AJ21" s="106">
        <f>IF($A21="","",COUNTIFS('3. İzin Kaydı'!$A$5:$A$200,$A21,'3. İzin Kaydı'!$F$5:$F$200,"Onaylandı",'3. İzin Kaydı'!$C$5:$C$200,"&lt;="&amp;('1. Kurulum'!$C$9+(35-1)*7+6),'3. İzin Kaydı'!$D$5:$D$200,"&gt;="&amp;('1. Kurulum'!$C$9+(35-1)*7)))</f>
        <v/>
      </c>
      <c r="AK21" s="106">
        <f>IF($A21="","",COUNTIFS('3. İzin Kaydı'!$A$5:$A$200,$A21,'3. İzin Kaydı'!$F$5:$F$200,"Onaylandı",'3. İzin Kaydı'!$C$5:$C$200,"&lt;="&amp;('1. Kurulum'!$C$9+(36-1)*7+6),'3. İzin Kaydı'!$D$5:$D$200,"&gt;="&amp;('1. Kurulum'!$C$9+(36-1)*7)))</f>
        <v/>
      </c>
      <c r="AL21" s="106">
        <f>IF($A21="","",COUNTIFS('3. İzin Kaydı'!$A$5:$A$200,$A21,'3. İzin Kaydı'!$F$5:$F$200,"Onaylandı",'3. İzin Kaydı'!$C$5:$C$200,"&lt;="&amp;('1. Kurulum'!$C$9+(37-1)*7+6),'3. İzin Kaydı'!$D$5:$D$200,"&gt;="&amp;('1. Kurulum'!$C$9+(37-1)*7)))</f>
        <v/>
      </c>
      <c r="AM21" s="106">
        <f>IF($A21="","",COUNTIFS('3. İzin Kaydı'!$A$5:$A$200,$A21,'3. İzin Kaydı'!$F$5:$F$200,"Onaylandı",'3. İzin Kaydı'!$C$5:$C$200,"&lt;="&amp;('1. Kurulum'!$C$9+(38-1)*7+6),'3. İzin Kaydı'!$D$5:$D$200,"&gt;="&amp;('1. Kurulum'!$C$9+(38-1)*7)))</f>
        <v/>
      </c>
      <c r="AN21" s="106">
        <f>IF($A21="","",COUNTIFS('3. İzin Kaydı'!$A$5:$A$200,$A21,'3. İzin Kaydı'!$F$5:$F$200,"Onaylandı",'3. İzin Kaydı'!$C$5:$C$200,"&lt;="&amp;('1. Kurulum'!$C$9+(39-1)*7+6),'3. İzin Kaydı'!$D$5:$D$200,"&gt;="&amp;('1. Kurulum'!$C$9+(39-1)*7)))</f>
        <v/>
      </c>
      <c r="AO21" s="106">
        <f>IF($A21="","",COUNTIFS('3. İzin Kaydı'!$A$5:$A$200,$A21,'3. İzin Kaydı'!$F$5:$F$200,"Onaylandı",'3. İzin Kaydı'!$C$5:$C$200,"&lt;="&amp;('1. Kurulum'!$C$9+(40-1)*7+6),'3. İzin Kaydı'!$D$5:$D$200,"&gt;="&amp;('1. Kurulum'!$C$9+(40-1)*7)))</f>
        <v/>
      </c>
      <c r="AP21" s="106">
        <f>IF($A21="","",COUNTIFS('3. İzin Kaydı'!$A$5:$A$200,$A21,'3. İzin Kaydı'!$F$5:$F$200,"Onaylandı",'3. İzin Kaydı'!$C$5:$C$200,"&lt;="&amp;('1. Kurulum'!$C$9+(41-1)*7+6),'3. İzin Kaydı'!$D$5:$D$200,"&gt;="&amp;('1. Kurulum'!$C$9+(41-1)*7)))</f>
        <v/>
      </c>
      <c r="AQ21" s="106">
        <f>IF($A21="","",COUNTIFS('3. İzin Kaydı'!$A$5:$A$200,$A21,'3. İzin Kaydı'!$F$5:$F$200,"Onaylandı",'3. İzin Kaydı'!$C$5:$C$200,"&lt;="&amp;('1. Kurulum'!$C$9+(42-1)*7+6),'3. İzin Kaydı'!$D$5:$D$200,"&gt;="&amp;('1. Kurulum'!$C$9+(42-1)*7)))</f>
        <v/>
      </c>
      <c r="AR21" s="106">
        <f>IF($A21="","",COUNTIFS('3. İzin Kaydı'!$A$5:$A$200,$A21,'3. İzin Kaydı'!$F$5:$F$200,"Onaylandı",'3. İzin Kaydı'!$C$5:$C$200,"&lt;="&amp;('1. Kurulum'!$C$9+(43-1)*7+6),'3. İzin Kaydı'!$D$5:$D$200,"&gt;="&amp;('1. Kurulum'!$C$9+(43-1)*7)))</f>
        <v/>
      </c>
      <c r="AS21" s="106">
        <f>IF($A21="","",COUNTIFS('3. İzin Kaydı'!$A$5:$A$200,$A21,'3. İzin Kaydı'!$F$5:$F$200,"Onaylandı",'3. İzin Kaydı'!$C$5:$C$200,"&lt;="&amp;('1. Kurulum'!$C$9+(44-1)*7+6),'3. İzin Kaydı'!$D$5:$D$200,"&gt;="&amp;('1. Kurulum'!$C$9+(44-1)*7)))</f>
        <v/>
      </c>
      <c r="AT21" s="106">
        <f>IF($A21="","",COUNTIFS('3. İzin Kaydı'!$A$5:$A$200,$A21,'3. İzin Kaydı'!$F$5:$F$200,"Onaylandı",'3. İzin Kaydı'!$C$5:$C$200,"&lt;="&amp;('1. Kurulum'!$C$9+(45-1)*7+6),'3. İzin Kaydı'!$D$5:$D$200,"&gt;="&amp;('1. Kurulum'!$C$9+(45-1)*7)))</f>
        <v/>
      </c>
      <c r="AU21" s="106">
        <f>IF($A21="","",COUNTIFS('3. İzin Kaydı'!$A$5:$A$200,$A21,'3. İzin Kaydı'!$F$5:$F$200,"Onaylandı",'3. İzin Kaydı'!$C$5:$C$200,"&lt;="&amp;('1. Kurulum'!$C$9+(46-1)*7+6),'3. İzin Kaydı'!$D$5:$D$200,"&gt;="&amp;('1. Kurulum'!$C$9+(46-1)*7)))</f>
        <v/>
      </c>
      <c r="AV21" s="106">
        <f>IF($A21="","",COUNTIFS('3. İzin Kaydı'!$A$5:$A$200,$A21,'3. İzin Kaydı'!$F$5:$F$200,"Onaylandı",'3. İzin Kaydı'!$C$5:$C$200,"&lt;="&amp;('1. Kurulum'!$C$9+(47-1)*7+6),'3. İzin Kaydı'!$D$5:$D$200,"&gt;="&amp;('1. Kurulum'!$C$9+(47-1)*7)))</f>
        <v/>
      </c>
      <c r="AW21" s="106">
        <f>IF($A21="","",COUNTIFS('3. İzin Kaydı'!$A$5:$A$200,$A21,'3. İzin Kaydı'!$F$5:$F$200,"Onaylandı",'3. İzin Kaydı'!$C$5:$C$200,"&lt;="&amp;('1. Kurulum'!$C$9+(48-1)*7+6),'3. İzin Kaydı'!$D$5:$D$200,"&gt;="&amp;('1. Kurulum'!$C$9+(48-1)*7)))</f>
        <v/>
      </c>
      <c r="AX21" s="106">
        <f>IF($A21="","",COUNTIFS('3. İzin Kaydı'!$A$5:$A$200,$A21,'3. İzin Kaydı'!$F$5:$F$200,"Onaylandı",'3. İzin Kaydı'!$C$5:$C$200,"&lt;="&amp;('1. Kurulum'!$C$9+(49-1)*7+6),'3. İzin Kaydı'!$D$5:$D$200,"&gt;="&amp;('1. Kurulum'!$C$9+(49-1)*7)))</f>
        <v/>
      </c>
      <c r="AY21" s="106">
        <f>IF($A21="","",COUNTIFS('3. İzin Kaydı'!$A$5:$A$200,$A21,'3. İzin Kaydı'!$F$5:$F$200,"Onaylandı",'3. İzin Kaydı'!$C$5:$C$200,"&lt;="&amp;('1. Kurulum'!$C$9+(50-1)*7+6),'3. İzin Kaydı'!$D$5:$D$200,"&gt;="&amp;('1. Kurulum'!$C$9+(50-1)*7)))</f>
        <v/>
      </c>
      <c r="AZ21" s="106">
        <f>IF($A21="","",COUNTIFS('3. İzin Kaydı'!$A$5:$A$200,$A21,'3. İzin Kaydı'!$F$5:$F$200,"Onaylandı",'3. İzin Kaydı'!$C$5:$C$200,"&lt;="&amp;('1. Kurulum'!$C$9+(51-1)*7+6),'3. İzin Kaydı'!$D$5:$D$200,"&gt;="&amp;('1. Kurulum'!$C$9+(51-1)*7)))</f>
        <v/>
      </c>
      <c r="BA21" s="106">
        <f>IF($A21="","",COUNTIFS('3. İzin Kaydı'!$A$5:$A$200,$A21,'3. İzin Kaydı'!$F$5:$F$200,"Onaylandı",'3. İzin Kaydı'!$C$5:$C$200,"&lt;="&amp;('1. Kurulum'!$C$9+(52-1)*7+6),'3. İzin Kaydı'!$D$5:$D$200,"&gt;="&amp;('1. Kurulum'!$C$9+(52-1)*7)))</f>
        <v/>
      </c>
    </row>
    <row r="22" ht="18" customHeight="1" s="55">
      <c r="A22" s="105">
        <f>IF('2. Çalışanlar'!A22="","",'2. Çalışanlar'!A22)</f>
        <v/>
      </c>
      <c r="B22" s="106">
        <f>IF($A22="","",COUNTIFS('3. İzin Kaydı'!$A$5:$A$200,$A22,'3. İzin Kaydı'!$F$5:$F$200,"Onaylandı",'3. İzin Kaydı'!$C$5:$C$200,"&lt;="&amp;('1. Kurulum'!$C$9+(1-1)*7+6),'3. İzin Kaydı'!$D$5:$D$200,"&gt;="&amp;('1. Kurulum'!$C$9+(1-1)*7)))</f>
        <v/>
      </c>
      <c r="C22" s="106">
        <f>IF($A22="","",COUNTIFS('3. İzin Kaydı'!$A$5:$A$200,$A22,'3. İzin Kaydı'!$F$5:$F$200,"Onaylandı",'3. İzin Kaydı'!$C$5:$C$200,"&lt;="&amp;('1. Kurulum'!$C$9+(2-1)*7+6),'3. İzin Kaydı'!$D$5:$D$200,"&gt;="&amp;('1. Kurulum'!$C$9+(2-1)*7)))</f>
        <v/>
      </c>
      <c r="D22" s="106">
        <f>IF($A22="","",COUNTIFS('3. İzin Kaydı'!$A$5:$A$200,$A22,'3. İzin Kaydı'!$F$5:$F$200,"Onaylandı",'3. İzin Kaydı'!$C$5:$C$200,"&lt;="&amp;('1. Kurulum'!$C$9+(3-1)*7+6),'3. İzin Kaydı'!$D$5:$D$200,"&gt;="&amp;('1. Kurulum'!$C$9+(3-1)*7)))</f>
        <v/>
      </c>
      <c r="E22" s="106">
        <f>IF($A22="","",COUNTIFS('3. İzin Kaydı'!$A$5:$A$200,$A22,'3. İzin Kaydı'!$F$5:$F$200,"Onaylandı",'3. İzin Kaydı'!$C$5:$C$200,"&lt;="&amp;('1. Kurulum'!$C$9+(4-1)*7+6),'3. İzin Kaydı'!$D$5:$D$200,"&gt;="&amp;('1. Kurulum'!$C$9+(4-1)*7)))</f>
        <v/>
      </c>
      <c r="F22" s="106">
        <f>IF($A22="","",COUNTIFS('3. İzin Kaydı'!$A$5:$A$200,$A22,'3. İzin Kaydı'!$F$5:$F$200,"Onaylandı",'3. İzin Kaydı'!$C$5:$C$200,"&lt;="&amp;('1. Kurulum'!$C$9+(5-1)*7+6),'3. İzin Kaydı'!$D$5:$D$200,"&gt;="&amp;('1. Kurulum'!$C$9+(5-1)*7)))</f>
        <v/>
      </c>
      <c r="G22" s="106">
        <f>IF($A22="","",COUNTIFS('3. İzin Kaydı'!$A$5:$A$200,$A22,'3. İzin Kaydı'!$F$5:$F$200,"Onaylandı",'3. İzin Kaydı'!$C$5:$C$200,"&lt;="&amp;('1. Kurulum'!$C$9+(6-1)*7+6),'3. İzin Kaydı'!$D$5:$D$200,"&gt;="&amp;('1. Kurulum'!$C$9+(6-1)*7)))</f>
        <v/>
      </c>
      <c r="H22" s="106">
        <f>IF($A22="","",COUNTIFS('3. İzin Kaydı'!$A$5:$A$200,$A22,'3. İzin Kaydı'!$F$5:$F$200,"Onaylandı",'3. İzin Kaydı'!$C$5:$C$200,"&lt;="&amp;('1. Kurulum'!$C$9+(7-1)*7+6),'3. İzin Kaydı'!$D$5:$D$200,"&gt;="&amp;('1. Kurulum'!$C$9+(7-1)*7)))</f>
        <v/>
      </c>
      <c r="I22" s="106">
        <f>IF($A22="","",COUNTIFS('3. İzin Kaydı'!$A$5:$A$200,$A22,'3. İzin Kaydı'!$F$5:$F$200,"Onaylandı",'3. İzin Kaydı'!$C$5:$C$200,"&lt;="&amp;('1. Kurulum'!$C$9+(8-1)*7+6),'3. İzin Kaydı'!$D$5:$D$200,"&gt;="&amp;('1. Kurulum'!$C$9+(8-1)*7)))</f>
        <v/>
      </c>
      <c r="J22" s="106">
        <f>IF($A22="","",COUNTIFS('3. İzin Kaydı'!$A$5:$A$200,$A22,'3. İzin Kaydı'!$F$5:$F$200,"Onaylandı",'3. İzin Kaydı'!$C$5:$C$200,"&lt;="&amp;('1. Kurulum'!$C$9+(9-1)*7+6),'3. İzin Kaydı'!$D$5:$D$200,"&gt;="&amp;('1. Kurulum'!$C$9+(9-1)*7)))</f>
        <v/>
      </c>
      <c r="K22" s="106">
        <f>IF($A22="","",COUNTIFS('3. İzin Kaydı'!$A$5:$A$200,$A22,'3. İzin Kaydı'!$F$5:$F$200,"Onaylandı",'3. İzin Kaydı'!$C$5:$C$200,"&lt;="&amp;('1. Kurulum'!$C$9+(10-1)*7+6),'3. İzin Kaydı'!$D$5:$D$200,"&gt;="&amp;('1. Kurulum'!$C$9+(10-1)*7)))</f>
        <v/>
      </c>
      <c r="L22" s="106">
        <f>IF($A22="","",COUNTIFS('3. İzin Kaydı'!$A$5:$A$200,$A22,'3. İzin Kaydı'!$F$5:$F$200,"Onaylandı",'3. İzin Kaydı'!$C$5:$C$200,"&lt;="&amp;('1. Kurulum'!$C$9+(11-1)*7+6),'3. İzin Kaydı'!$D$5:$D$200,"&gt;="&amp;('1. Kurulum'!$C$9+(11-1)*7)))</f>
        <v/>
      </c>
      <c r="M22" s="106">
        <f>IF($A22="","",COUNTIFS('3. İzin Kaydı'!$A$5:$A$200,$A22,'3. İzin Kaydı'!$F$5:$F$200,"Onaylandı",'3. İzin Kaydı'!$C$5:$C$200,"&lt;="&amp;('1. Kurulum'!$C$9+(12-1)*7+6),'3. İzin Kaydı'!$D$5:$D$200,"&gt;="&amp;('1. Kurulum'!$C$9+(12-1)*7)))</f>
        <v/>
      </c>
      <c r="N22" s="106">
        <f>IF($A22="","",COUNTIFS('3. İzin Kaydı'!$A$5:$A$200,$A22,'3. İzin Kaydı'!$F$5:$F$200,"Onaylandı",'3. İzin Kaydı'!$C$5:$C$200,"&lt;="&amp;('1. Kurulum'!$C$9+(13-1)*7+6),'3. İzin Kaydı'!$D$5:$D$200,"&gt;="&amp;('1. Kurulum'!$C$9+(13-1)*7)))</f>
        <v/>
      </c>
      <c r="O22" s="106">
        <f>IF($A22="","",COUNTIFS('3. İzin Kaydı'!$A$5:$A$200,$A22,'3. İzin Kaydı'!$F$5:$F$200,"Onaylandı",'3. İzin Kaydı'!$C$5:$C$200,"&lt;="&amp;('1. Kurulum'!$C$9+(14-1)*7+6),'3. İzin Kaydı'!$D$5:$D$200,"&gt;="&amp;('1. Kurulum'!$C$9+(14-1)*7)))</f>
        <v/>
      </c>
      <c r="P22" s="106">
        <f>IF($A22="","",COUNTIFS('3. İzin Kaydı'!$A$5:$A$200,$A22,'3. İzin Kaydı'!$F$5:$F$200,"Onaylandı",'3. İzin Kaydı'!$C$5:$C$200,"&lt;="&amp;('1. Kurulum'!$C$9+(15-1)*7+6),'3. İzin Kaydı'!$D$5:$D$200,"&gt;="&amp;('1. Kurulum'!$C$9+(15-1)*7)))</f>
        <v/>
      </c>
      <c r="Q22" s="106">
        <f>IF($A22="","",COUNTIFS('3. İzin Kaydı'!$A$5:$A$200,$A22,'3. İzin Kaydı'!$F$5:$F$200,"Onaylandı",'3. İzin Kaydı'!$C$5:$C$200,"&lt;="&amp;('1. Kurulum'!$C$9+(16-1)*7+6),'3. İzin Kaydı'!$D$5:$D$200,"&gt;="&amp;('1. Kurulum'!$C$9+(16-1)*7)))</f>
        <v/>
      </c>
      <c r="R22" s="106">
        <f>IF($A22="","",COUNTIFS('3. İzin Kaydı'!$A$5:$A$200,$A22,'3. İzin Kaydı'!$F$5:$F$200,"Onaylandı",'3. İzin Kaydı'!$C$5:$C$200,"&lt;="&amp;('1. Kurulum'!$C$9+(17-1)*7+6),'3. İzin Kaydı'!$D$5:$D$200,"&gt;="&amp;('1. Kurulum'!$C$9+(17-1)*7)))</f>
        <v/>
      </c>
      <c r="S22" s="106">
        <f>IF($A22="","",COUNTIFS('3. İzin Kaydı'!$A$5:$A$200,$A22,'3. İzin Kaydı'!$F$5:$F$200,"Onaylandı",'3. İzin Kaydı'!$C$5:$C$200,"&lt;="&amp;('1. Kurulum'!$C$9+(18-1)*7+6),'3. İzin Kaydı'!$D$5:$D$200,"&gt;="&amp;('1. Kurulum'!$C$9+(18-1)*7)))</f>
        <v/>
      </c>
      <c r="T22" s="106">
        <f>IF($A22="","",COUNTIFS('3. İzin Kaydı'!$A$5:$A$200,$A22,'3. İzin Kaydı'!$F$5:$F$200,"Onaylandı",'3. İzin Kaydı'!$C$5:$C$200,"&lt;="&amp;('1. Kurulum'!$C$9+(19-1)*7+6),'3. İzin Kaydı'!$D$5:$D$200,"&gt;="&amp;('1. Kurulum'!$C$9+(19-1)*7)))</f>
        <v/>
      </c>
      <c r="U22" s="106">
        <f>IF($A22="","",COUNTIFS('3. İzin Kaydı'!$A$5:$A$200,$A22,'3. İzin Kaydı'!$F$5:$F$200,"Onaylandı",'3. İzin Kaydı'!$C$5:$C$200,"&lt;="&amp;('1. Kurulum'!$C$9+(20-1)*7+6),'3. İzin Kaydı'!$D$5:$D$200,"&gt;="&amp;('1. Kurulum'!$C$9+(20-1)*7)))</f>
        <v/>
      </c>
      <c r="V22" s="106">
        <f>IF($A22="","",COUNTIFS('3. İzin Kaydı'!$A$5:$A$200,$A22,'3. İzin Kaydı'!$F$5:$F$200,"Onaylandı",'3. İzin Kaydı'!$C$5:$C$200,"&lt;="&amp;('1. Kurulum'!$C$9+(21-1)*7+6),'3. İzin Kaydı'!$D$5:$D$200,"&gt;="&amp;('1. Kurulum'!$C$9+(21-1)*7)))</f>
        <v/>
      </c>
      <c r="W22" s="106">
        <f>IF($A22="","",COUNTIFS('3. İzin Kaydı'!$A$5:$A$200,$A22,'3. İzin Kaydı'!$F$5:$F$200,"Onaylandı",'3. İzin Kaydı'!$C$5:$C$200,"&lt;="&amp;('1. Kurulum'!$C$9+(22-1)*7+6),'3. İzin Kaydı'!$D$5:$D$200,"&gt;="&amp;('1. Kurulum'!$C$9+(22-1)*7)))</f>
        <v/>
      </c>
      <c r="X22" s="106">
        <f>IF($A22="","",COUNTIFS('3. İzin Kaydı'!$A$5:$A$200,$A22,'3. İzin Kaydı'!$F$5:$F$200,"Onaylandı",'3. İzin Kaydı'!$C$5:$C$200,"&lt;="&amp;('1. Kurulum'!$C$9+(23-1)*7+6),'3. İzin Kaydı'!$D$5:$D$200,"&gt;="&amp;('1. Kurulum'!$C$9+(23-1)*7)))</f>
        <v/>
      </c>
      <c r="Y22" s="106">
        <f>IF($A22="","",COUNTIFS('3. İzin Kaydı'!$A$5:$A$200,$A22,'3. İzin Kaydı'!$F$5:$F$200,"Onaylandı",'3. İzin Kaydı'!$C$5:$C$200,"&lt;="&amp;('1. Kurulum'!$C$9+(24-1)*7+6),'3. İzin Kaydı'!$D$5:$D$200,"&gt;="&amp;('1. Kurulum'!$C$9+(24-1)*7)))</f>
        <v/>
      </c>
      <c r="Z22" s="106">
        <f>IF($A22="","",COUNTIFS('3. İzin Kaydı'!$A$5:$A$200,$A22,'3. İzin Kaydı'!$F$5:$F$200,"Onaylandı",'3. İzin Kaydı'!$C$5:$C$200,"&lt;="&amp;('1. Kurulum'!$C$9+(25-1)*7+6),'3. İzin Kaydı'!$D$5:$D$200,"&gt;="&amp;('1. Kurulum'!$C$9+(25-1)*7)))</f>
        <v/>
      </c>
      <c r="AA22" s="106">
        <f>IF($A22="","",COUNTIFS('3. İzin Kaydı'!$A$5:$A$200,$A22,'3. İzin Kaydı'!$F$5:$F$200,"Onaylandı",'3. İzin Kaydı'!$C$5:$C$200,"&lt;="&amp;('1. Kurulum'!$C$9+(26-1)*7+6),'3. İzin Kaydı'!$D$5:$D$200,"&gt;="&amp;('1. Kurulum'!$C$9+(26-1)*7)))</f>
        <v/>
      </c>
      <c r="AB22" s="106">
        <f>IF($A22="","",COUNTIFS('3. İzin Kaydı'!$A$5:$A$200,$A22,'3. İzin Kaydı'!$F$5:$F$200,"Onaylandı",'3. İzin Kaydı'!$C$5:$C$200,"&lt;="&amp;('1. Kurulum'!$C$9+(27-1)*7+6),'3. İzin Kaydı'!$D$5:$D$200,"&gt;="&amp;('1. Kurulum'!$C$9+(27-1)*7)))</f>
        <v/>
      </c>
      <c r="AC22" s="106">
        <f>IF($A22="","",COUNTIFS('3. İzin Kaydı'!$A$5:$A$200,$A22,'3. İzin Kaydı'!$F$5:$F$200,"Onaylandı",'3. İzin Kaydı'!$C$5:$C$200,"&lt;="&amp;('1. Kurulum'!$C$9+(28-1)*7+6),'3. İzin Kaydı'!$D$5:$D$200,"&gt;="&amp;('1. Kurulum'!$C$9+(28-1)*7)))</f>
        <v/>
      </c>
      <c r="AD22" s="106">
        <f>IF($A22="","",COUNTIFS('3. İzin Kaydı'!$A$5:$A$200,$A22,'3. İzin Kaydı'!$F$5:$F$200,"Onaylandı",'3. İzin Kaydı'!$C$5:$C$200,"&lt;="&amp;('1. Kurulum'!$C$9+(29-1)*7+6),'3. İzin Kaydı'!$D$5:$D$200,"&gt;="&amp;('1. Kurulum'!$C$9+(29-1)*7)))</f>
        <v/>
      </c>
      <c r="AE22" s="106">
        <f>IF($A22="","",COUNTIFS('3. İzin Kaydı'!$A$5:$A$200,$A22,'3. İzin Kaydı'!$F$5:$F$200,"Onaylandı",'3. İzin Kaydı'!$C$5:$C$200,"&lt;="&amp;('1. Kurulum'!$C$9+(30-1)*7+6),'3. İzin Kaydı'!$D$5:$D$200,"&gt;="&amp;('1. Kurulum'!$C$9+(30-1)*7)))</f>
        <v/>
      </c>
      <c r="AF22" s="106">
        <f>IF($A22="","",COUNTIFS('3. İzin Kaydı'!$A$5:$A$200,$A22,'3. İzin Kaydı'!$F$5:$F$200,"Onaylandı",'3. İzin Kaydı'!$C$5:$C$200,"&lt;="&amp;('1. Kurulum'!$C$9+(31-1)*7+6),'3. İzin Kaydı'!$D$5:$D$200,"&gt;="&amp;('1. Kurulum'!$C$9+(31-1)*7)))</f>
        <v/>
      </c>
      <c r="AG22" s="106">
        <f>IF($A22="","",COUNTIFS('3. İzin Kaydı'!$A$5:$A$200,$A22,'3. İzin Kaydı'!$F$5:$F$200,"Onaylandı",'3. İzin Kaydı'!$C$5:$C$200,"&lt;="&amp;('1. Kurulum'!$C$9+(32-1)*7+6),'3. İzin Kaydı'!$D$5:$D$200,"&gt;="&amp;('1. Kurulum'!$C$9+(32-1)*7)))</f>
        <v/>
      </c>
      <c r="AH22" s="106">
        <f>IF($A22="","",COUNTIFS('3. İzin Kaydı'!$A$5:$A$200,$A22,'3. İzin Kaydı'!$F$5:$F$200,"Onaylandı",'3. İzin Kaydı'!$C$5:$C$200,"&lt;="&amp;('1. Kurulum'!$C$9+(33-1)*7+6),'3. İzin Kaydı'!$D$5:$D$200,"&gt;="&amp;('1. Kurulum'!$C$9+(33-1)*7)))</f>
        <v/>
      </c>
      <c r="AI22" s="106">
        <f>IF($A22="","",COUNTIFS('3. İzin Kaydı'!$A$5:$A$200,$A22,'3. İzin Kaydı'!$F$5:$F$200,"Onaylandı",'3. İzin Kaydı'!$C$5:$C$200,"&lt;="&amp;('1. Kurulum'!$C$9+(34-1)*7+6),'3. İzin Kaydı'!$D$5:$D$200,"&gt;="&amp;('1. Kurulum'!$C$9+(34-1)*7)))</f>
        <v/>
      </c>
      <c r="AJ22" s="106">
        <f>IF($A22="","",COUNTIFS('3. İzin Kaydı'!$A$5:$A$200,$A22,'3. İzin Kaydı'!$F$5:$F$200,"Onaylandı",'3. İzin Kaydı'!$C$5:$C$200,"&lt;="&amp;('1. Kurulum'!$C$9+(35-1)*7+6),'3. İzin Kaydı'!$D$5:$D$200,"&gt;="&amp;('1. Kurulum'!$C$9+(35-1)*7)))</f>
        <v/>
      </c>
      <c r="AK22" s="106">
        <f>IF($A22="","",COUNTIFS('3. İzin Kaydı'!$A$5:$A$200,$A22,'3. İzin Kaydı'!$F$5:$F$200,"Onaylandı",'3. İzin Kaydı'!$C$5:$C$200,"&lt;="&amp;('1. Kurulum'!$C$9+(36-1)*7+6),'3. İzin Kaydı'!$D$5:$D$200,"&gt;="&amp;('1. Kurulum'!$C$9+(36-1)*7)))</f>
        <v/>
      </c>
      <c r="AL22" s="106">
        <f>IF($A22="","",COUNTIFS('3. İzin Kaydı'!$A$5:$A$200,$A22,'3. İzin Kaydı'!$F$5:$F$200,"Onaylandı",'3. İzin Kaydı'!$C$5:$C$200,"&lt;="&amp;('1. Kurulum'!$C$9+(37-1)*7+6),'3. İzin Kaydı'!$D$5:$D$200,"&gt;="&amp;('1. Kurulum'!$C$9+(37-1)*7)))</f>
        <v/>
      </c>
      <c r="AM22" s="106">
        <f>IF($A22="","",COUNTIFS('3. İzin Kaydı'!$A$5:$A$200,$A22,'3. İzin Kaydı'!$F$5:$F$200,"Onaylandı",'3. İzin Kaydı'!$C$5:$C$200,"&lt;="&amp;('1. Kurulum'!$C$9+(38-1)*7+6),'3. İzin Kaydı'!$D$5:$D$200,"&gt;="&amp;('1. Kurulum'!$C$9+(38-1)*7)))</f>
        <v/>
      </c>
      <c r="AN22" s="106">
        <f>IF($A22="","",COUNTIFS('3. İzin Kaydı'!$A$5:$A$200,$A22,'3. İzin Kaydı'!$F$5:$F$200,"Onaylandı",'3. İzin Kaydı'!$C$5:$C$200,"&lt;="&amp;('1. Kurulum'!$C$9+(39-1)*7+6),'3. İzin Kaydı'!$D$5:$D$200,"&gt;="&amp;('1. Kurulum'!$C$9+(39-1)*7)))</f>
        <v/>
      </c>
      <c r="AO22" s="106">
        <f>IF($A22="","",COUNTIFS('3. İzin Kaydı'!$A$5:$A$200,$A22,'3. İzin Kaydı'!$F$5:$F$200,"Onaylandı",'3. İzin Kaydı'!$C$5:$C$200,"&lt;="&amp;('1. Kurulum'!$C$9+(40-1)*7+6),'3. İzin Kaydı'!$D$5:$D$200,"&gt;="&amp;('1. Kurulum'!$C$9+(40-1)*7)))</f>
        <v/>
      </c>
      <c r="AP22" s="106">
        <f>IF($A22="","",COUNTIFS('3. İzin Kaydı'!$A$5:$A$200,$A22,'3. İzin Kaydı'!$F$5:$F$200,"Onaylandı",'3. İzin Kaydı'!$C$5:$C$200,"&lt;="&amp;('1. Kurulum'!$C$9+(41-1)*7+6),'3. İzin Kaydı'!$D$5:$D$200,"&gt;="&amp;('1. Kurulum'!$C$9+(41-1)*7)))</f>
        <v/>
      </c>
      <c r="AQ22" s="106">
        <f>IF($A22="","",COUNTIFS('3. İzin Kaydı'!$A$5:$A$200,$A22,'3. İzin Kaydı'!$F$5:$F$200,"Onaylandı",'3. İzin Kaydı'!$C$5:$C$200,"&lt;="&amp;('1. Kurulum'!$C$9+(42-1)*7+6),'3. İzin Kaydı'!$D$5:$D$200,"&gt;="&amp;('1. Kurulum'!$C$9+(42-1)*7)))</f>
        <v/>
      </c>
      <c r="AR22" s="106">
        <f>IF($A22="","",COUNTIFS('3. İzin Kaydı'!$A$5:$A$200,$A22,'3. İzin Kaydı'!$F$5:$F$200,"Onaylandı",'3. İzin Kaydı'!$C$5:$C$200,"&lt;="&amp;('1. Kurulum'!$C$9+(43-1)*7+6),'3. İzin Kaydı'!$D$5:$D$200,"&gt;="&amp;('1. Kurulum'!$C$9+(43-1)*7)))</f>
        <v/>
      </c>
      <c r="AS22" s="106">
        <f>IF($A22="","",COUNTIFS('3. İzin Kaydı'!$A$5:$A$200,$A22,'3. İzin Kaydı'!$F$5:$F$200,"Onaylandı",'3. İzin Kaydı'!$C$5:$C$200,"&lt;="&amp;('1. Kurulum'!$C$9+(44-1)*7+6),'3. İzin Kaydı'!$D$5:$D$200,"&gt;="&amp;('1. Kurulum'!$C$9+(44-1)*7)))</f>
        <v/>
      </c>
      <c r="AT22" s="106">
        <f>IF($A22="","",COUNTIFS('3. İzin Kaydı'!$A$5:$A$200,$A22,'3. İzin Kaydı'!$F$5:$F$200,"Onaylandı",'3. İzin Kaydı'!$C$5:$C$200,"&lt;="&amp;('1. Kurulum'!$C$9+(45-1)*7+6),'3. İzin Kaydı'!$D$5:$D$200,"&gt;="&amp;('1. Kurulum'!$C$9+(45-1)*7)))</f>
        <v/>
      </c>
      <c r="AU22" s="106">
        <f>IF($A22="","",COUNTIFS('3. İzin Kaydı'!$A$5:$A$200,$A22,'3. İzin Kaydı'!$F$5:$F$200,"Onaylandı",'3. İzin Kaydı'!$C$5:$C$200,"&lt;="&amp;('1. Kurulum'!$C$9+(46-1)*7+6),'3. İzin Kaydı'!$D$5:$D$200,"&gt;="&amp;('1. Kurulum'!$C$9+(46-1)*7)))</f>
        <v/>
      </c>
      <c r="AV22" s="106">
        <f>IF($A22="","",COUNTIFS('3. İzin Kaydı'!$A$5:$A$200,$A22,'3. İzin Kaydı'!$F$5:$F$200,"Onaylandı",'3. İzin Kaydı'!$C$5:$C$200,"&lt;="&amp;('1. Kurulum'!$C$9+(47-1)*7+6),'3. İzin Kaydı'!$D$5:$D$200,"&gt;="&amp;('1. Kurulum'!$C$9+(47-1)*7)))</f>
        <v/>
      </c>
      <c r="AW22" s="106">
        <f>IF($A22="","",COUNTIFS('3. İzin Kaydı'!$A$5:$A$200,$A22,'3. İzin Kaydı'!$F$5:$F$200,"Onaylandı",'3. İzin Kaydı'!$C$5:$C$200,"&lt;="&amp;('1. Kurulum'!$C$9+(48-1)*7+6),'3. İzin Kaydı'!$D$5:$D$200,"&gt;="&amp;('1. Kurulum'!$C$9+(48-1)*7)))</f>
        <v/>
      </c>
      <c r="AX22" s="106">
        <f>IF($A22="","",COUNTIFS('3. İzin Kaydı'!$A$5:$A$200,$A22,'3. İzin Kaydı'!$F$5:$F$200,"Onaylandı",'3. İzin Kaydı'!$C$5:$C$200,"&lt;="&amp;('1. Kurulum'!$C$9+(49-1)*7+6),'3. İzin Kaydı'!$D$5:$D$200,"&gt;="&amp;('1. Kurulum'!$C$9+(49-1)*7)))</f>
        <v/>
      </c>
      <c r="AY22" s="106">
        <f>IF($A22="","",COUNTIFS('3. İzin Kaydı'!$A$5:$A$200,$A22,'3. İzin Kaydı'!$F$5:$F$200,"Onaylandı",'3. İzin Kaydı'!$C$5:$C$200,"&lt;="&amp;('1. Kurulum'!$C$9+(50-1)*7+6),'3. İzin Kaydı'!$D$5:$D$200,"&gt;="&amp;('1. Kurulum'!$C$9+(50-1)*7)))</f>
        <v/>
      </c>
      <c r="AZ22" s="106">
        <f>IF($A22="","",COUNTIFS('3. İzin Kaydı'!$A$5:$A$200,$A22,'3. İzin Kaydı'!$F$5:$F$200,"Onaylandı",'3. İzin Kaydı'!$C$5:$C$200,"&lt;="&amp;('1. Kurulum'!$C$9+(51-1)*7+6),'3. İzin Kaydı'!$D$5:$D$200,"&gt;="&amp;('1. Kurulum'!$C$9+(51-1)*7)))</f>
        <v/>
      </c>
      <c r="BA22" s="106">
        <f>IF($A22="","",COUNTIFS('3. İzin Kaydı'!$A$5:$A$200,$A22,'3. İzin Kaydı'!$F$5:$F$200,"Onaylandı",'3. İzin Kaydı'!$C$5:$C$200,"&lt;="&amp;('1. Kurulum'!$C$9+(52-1)*7+6),'3. İzin Kaydı'!$D$5:$D$200,"&gt;="&amp;('1. Kurulum'!$C$9+(52-1)*7)))</f>
        <v/>
      </c>
    </row>
    <row r="23" ht="18" customHeight="1" s="55">
      <c r="A23" s="105">
        <f>IF('2. Çalışanlar'!A23="","",'2. Çalışanlar'!A23)</f>
        <v/>
      </c>
      <c r="B23" s="106">
        <f>IF($A23="","",COUNTIFS('3. İzin Kaydı'!$A$5:$A$200,$A23,'3. İzin Kaydı'!$F$5:$F$200,"Onaylandı",'3. İzin Kaydı'!$C$5:$C$200,"&lt;="&amp;('1. Kurulum'!$C$9+(1-1)*7+6),'3. İzin Kaydı'!$D$5:$D$200,"&gt;="&amp;('1. Kurulum'!$C$9+(1-1)*7)))</f>
        <v/>
      </c>
      <c r="C23" s="106">
        <f>IF($A23="","",COUNTIFS('3. İzin Kaydı'!$A$5:$A$200,$A23,'3. İzin Kaydı'!$F$5:$F$200,"Onaylandı",'3. İzin Kaydı'!$C$5:$C$200,"&lt;="&amp;('1. Kurulum'!$C$9+(2-1)*7+6),'3. İzin Kaydı'!$D$5:$D$200,"&gt;="&amp;('1. Kurulum'!$C$9+(2-1)*7)))</f>
        <v/>
      </c>
      <c r="D23" s="106">
        <f>IF($A23="","",COUNTIFS('3. İzin Kaydı'!$A$5:$A$200,$A23,'3. İzin Kaydı'!$F$5:$F$200,"Onaylandı",'3. İzin Kaydı'!$C$5:$C$200,"&lt;="&amp;('1. Kurulum'!$C$9+(3-1)*7+6),'3. İzin Kaydı'!$D$5:$D$200,"&gt;="&amp;('1. Kurulum'!$C$9+(3-1)*7)))</f>
        <v/>
      </c>
      <c r="E23" s="106">
        <f>IF($A23="","",COUNTIFS('3. İzin Kaydı'!$A$5:$A$200,$A23,'3. İzin Kaydı'!$F$5:$F$200,"Onaylandı",'3. İzin Kaydı'!$C$5:$C$200,"&lt;="&amp;('1. Kurulum'!$C$9+(4-1)*7+6),'3. İzin Kaydı'!$D$5:$D$200,"&gt;="&amp;('1. Kurulum'!$C$9+(4-1)*7)))</f>
        <v/>
      </c>
      <c r="F23" s="106">
        <f>IF($A23="","",COUNTIFS('3. İzin Kaydı'!$A$5:$A$200,$A23,'3. İzin Kaydı'!$F$5:$F$200,"Onaylandı",'3. İzin Kaydı'!$C$5:$C$200,"&lt;="&amp;('1. Kurulum'!$C$9+(5-1)*7+6),'3. İzin Kaydı'!$D$5:$D$200,"&gt;="&amp;('1. Kurulum'!$C$9+(5-1)*7)))</f>
        <v/>
      </c>
      <c r="G23" s="106">
        <f>IF($A23="","",COUNTIFS('3. İzin Kaydı'!$A$5:$A$200,$A23,'3. İzin Kaydı'!$F$5:$F$200,"Onaylandı",'3. İzin Kaydı'!$C$5:$C$200,"&lt;="&amp;('1. Kurulum'!$C$9+(6-1)*7+6),'3. İzin Kaydı'!$D$5:$D$200,"&gt;="&amp;('1. Kurulum'!$C$9+(6-1)*7)))</f>
        <v/>
      </c>
      <c r="H23" s="106">
        <f>IF($A23="","",COUNTIFS('3. İzin Kaydı'!$A$5:$A$200,$A23,'3. İzin Kaydı'!$F$5:$F$200,"Onaylandı",'3. İzin Kaydı'!$C$5:$C$200,"&lt;="&amp;('1. Kurulum'!$C$9+(7-1)*7+6),'3. İzin Kaydı'!$D$5:$D$200,"&gt;="&amp;('1. Kurulum'!$C$9+(7-1)*7)))</f>
        <v/>
      </c>
      <c r="I23" s="106">
        <f>IF($A23="","",COUNTIFS('3. İzin Kaydı'!$A$5:$A$200,$A23,'3. İzin Kaydı'!$F$5:$F$200,"Onaylandı",'3. İzin Kaydı'!$C$5:$C$200,"&lt;="&amp;('1. Kurulum'!$C$9+(8-1)*7+6),'3. İzin Kaydı'!$D$5:$D$200,"&gt;="&amp;('1. Kurulum'!$C$9+(8-1)*7)))</f>
        <v/>
      </c>
      <c r="J23" s="106">
        <f>IF($A23="","",COUNTIFS('3. İzin Kaydı'!$A$5:$A$200,$A23,'3. İzin Kaydı'!$F$5:$F$200,"Onaylandı",'3. İzin Kaydı'!$C$5:$C$200,"&lt;="&amp;('1. Kurulum'!$C$9+(9-1)*7+6),'3. İzin Kaydı'!$D$5:$D$200,"&gt;="&amp;('1. Kurulum'!$C$9+(9-1)*7)))</f>
        <v/>
      </c>
      <c r="K23" s="106">
        <f>IF($A23="","",COUNTIFS('3. İzin Kaydı'!$A$5:$A$200,$A23,'3. İzin Kaydı'!$F$5:$F$200,"Onaylandı",'3. İzin Kaydı'!$C$5:$C$200,"&lt;="&amp;('1. Kurulum'!$C$9+(10-1)*7+6),'3. İzin Kaydı'!$D$5:$D$200,"&gt;="&amp;('1. Kurulum'!$C$9+(10-1)*7)))</f>
        <v/>
      </c>
      <c r="L23" s="106">
        <f>IF($A23="","",COUNTIFS('3. İzin Kaydı'!$A$5:$A$200,$A23,'3. İzin Kaydı'!$F$5:$F$200,"Onaylandı",'3. İzin Kaydı'!$C$5:$C$200,"&lt;="&amp;('1. Kurulum'!$C$9+(11-1)*7+6),'3. İzin Kaydı'!$D$5:$D$200,"&gt;="&amp;('1. Kurulum'!$C$9+(11-1)*7)))</f>
        <v/>
      </c>
      <c r="M23" s="106">
        <f>IF($A23="","",COUNTIFS('3. İzin Kaydı'!$A$5:$A$200,$A23,'3. İzin Kaydı'!$F$5:$F$200,"Onaylandı",'3. İzin Kaydı'!$C$5:$C$200,"&lt;="&amp;('1. Kurulum'!$C$9+(12-1)*7+6),'3. İzin Kaydı'!$D$5:$D$200,"&gt;="&amp;('1. Kurulum'!$C$9+(12-1)*7)))</f>
        <v/>
      </c>
      <c r="N23" s="106">
        <f>IF($A23="","",COUNTIFS('3. İzin Kaydı'!$A$5:$A$200,$A23,'3. İzin Kaydı'!$F$5:$F$200,"Onaylandı",'3. İzin Kaydı'!$C$5:$C$200,"&lt;="&amp;('1. Kurulum'!$C$9+(13-1)*7+6),'3. İzin Kaydı'!$D$5:$D$200,"&gt;="&amp;('1. Kurulum'!$C$9+(13-1)*7)))</f>
        <v/>
      </c>
      <c r="O23" s="106">
        <f>IF($A23="","",COUNTIFS('3. İzin Kaydı'!$A$5:$A$200,$A23,'3. İzin Kaydı'!$F$5:$F$200,"Onaylandı",'3. İzin Kaydı'!$C$5:$C$200,"&lt;="&amp;('1. Kurulum'!$C$9+(14-1)*7+6),'3. İzin Kaydı'!$D$5:$D$200,"&gt;="&amp;('1. Kurulum'!$C$9+(14-1)*7)))</f>
        <v/>
      </c>
      <c r="P23" s="106">
        <f>IF($A23="","",COUNTIFS('3. İzin Kaydı'!$A$5:$A$200,$A23,'3. İzin Kaydı'!$F$5:$F$200,"Onaylandı",'3. İzin Kaydı'!$C$5:$C$200,"&lt;="&amp;('1. Kurulum'!$C$9+(15-1)*7+6),'3. İzin Kaydı'!$D$5:$D$200,"&gt;="&amp;('1. Kurulum'!$C$9+(15-1)*7)))</f>
        <v/>
      </c>
      <c r="Q23" s="106">
        <f>IF($A23="","",COUNTIFS('3. İzin Kaydı'!$A$5:$A$200,$A23,'3. İzin Kaydı'!$F$5:$F$200,"Onaylandı",'3. İzin Kaydı'!$C$5:$C$200,"&lt;="&amp;('1. Kurulum'!$C$9+(16-1)*7+6),'3. İzin Kaydı'!$D$5:$D$200,"&gt;="&amp;('1. Kurulum'!$C$9+(16-1)*7)))</f>
        <v/>
      </c>
      <c r="R23" s="106">
        <f>IF($A23="","",COUNTIFS('3. İzin Kaydı'!$A$5:$A$200,$A23,'3. İzin Kaydı'!$F$5:$F$200,"Onaylandı",'3. İzin Kaydı'!$C$5:$C$200,"&lt;="&amp;('1. Kurulum'!$C$9+(17-1)*7+6),'3. İzin Kaydı'!$D$5:$D$200,"&gt;="&amp;('1. Kurulum'!$C$9+(17-1)*7)))</f>
        <v/>
      </c>
      <c r="S23" s="106">
        <f>IF($A23="","",COUNTIFS('3. İzin Kaydı'!$A$5:$A$200,$A23,'3. İzin Kaydı'!$F$5:$F$200,"Onaylandı",'3. İzin Kaydı'!$C$5:$C$200,"&lt;="&amp;('1. Kurulum'!$C$9+(18-1)*7+6),'3. İzin Kaydı'!$D$5:$D$200,"&gt;="&amp;('1. Kurulum'!$C$9+(18-1)*7)))</f>
        <v/>
      </c>
      <c r="T23" s="106">
        <f>IF($A23="","",COUNTIFS('3. İzin Kaydı'!$A$5:$A$200,$A23,'3. İzin Kaydı'!$F$5:$F$200,"Onaylandı",'3. İzin Kaydı'!$C$5:$C$200,"&lt;="&amp;('1. Kurulum'!$C$9+(19-1)*7+6),'3. İzin Kaydı'!$D$5:$D$200,"&gt;="&amp;('1. Kurulum'!$C$9+(19-1)*7)))</f>
        <v/>
      </c>
      <c r="U23" s="106">
        <f>IF($A23="","",COUNTIFS('3. İzin Kaydı'!$A$5:$A$200,$A23,'3. İzin Kaydı'!$F$5:$F$200,"Onaylandı",'3. İzin Kaydı'!$C$5:$C$200,"&lt;="&amp;('1. Kurulum'!$C$9+(20-1)*7+6),'3. İzin Kaydı'!$D$5:$D$200,"&gt;="&amp;('1. Kurulum'!$C$9+(20-1)*7)))</f>
        <v/>
      </c>
      <c r="V23" s="106">
        <f>IF($A23="","",COUNTIFS('3. İzin Kaydı'!$A$5:$A$200,$A23,'3. İzin Kaydı'!$F$5:$F$200,"Onaylandı",'3. İzin Kaydı'!$C$5:$C$200,"&lt;="&amp;('1. Kurulum'!$C$9+(21-1)*7+6),'3. İzin Kaydı'!$D$5:$D$200,"&gt;="&amp;('1. Kurulum'!$C$9+(21-1)*7)))</f>
        <v/>
      </c>
      <c r="W23" s="106">
        <f>IF($A23="","",COUNTIFS('3. İzin Kaydı'!$A$5:$A$200,$A23,'3. İzin Kaydı'!$F$5:$F$200,"Onaylandı",'3. İzin Kaydı'!$C$5:$C$200,"&lt;="&amp;('1. Kurulum'!$C$9+(22-1)*7+6),'3. İzin Kaydı'!$D$5:$D$200,"&gt;="&amp;('1. Kurulum'!$C$9+(22-1)*7)))</f>
        <v/>
      </c>
      <c r="X23" s="106">
        <f>IF($A23="","",COUNTIFS('3. İzin Kaydı'!$A$5:$A$200,$A23,'3. İzin Kaydı'!$F$5:$F$200,"Onaylandı",'3. İzin Kaydı'!$C$5:$C$200,"&lt;="&amp;('1. Kurulum'!$C$9+(23-1)*7+6),'3. İzin Kaydı'!$D$5:$D$200,"&gt;="&amp;('1. Kurulum'!$C$9+(23-1)*7)))</f>
        <v/>
      </c>
      <c r="Y23" s="106">
        <f>IF($A23="","",COUNTIFS('3. İzin Kaydı'!$A$5:$A$200,$A23,'3. İzin Kaydı'!$F$5:$F$200,"Onaylandı",'3. İzin Kaydı'!$C$5:$C$200,"&lt;="&amp;('1. Kurulum'!$C$9+(24-1)*7+6),'3. İzin Kaydı'!$D$5:$D$200,"&gt;="&amp;('1. Kurulum'!$C$9+(24-1)*7)))</f>
        <v/>
      </c>
      <c r="Z23" s="106">
        <f>IF($A23="","",COUNTIFS('3. İzin Kaydı'!$A$5:$A$200,$A23,'3. İzin Kaydı'!$F$5:$F$200,"Onaylandı",'3. İzin Kaydı'!$C$5:$C$200,"&lt;="&amp;('1. Kurulum'!$C$9+(25-1)*7+6),'3. İzin Kaydı'!$D$5:$D$200,"&gt;="&amp;('1. Kurulum'!$C$9+(25-1)*7)))</f>
        <v/>
      </c>
      <c r="AA23" s="106">
        <f>IF($A23="","",COUNTIFS('3. İzin Kaydı'!$A$5:$A$200,$A23,'3. İzin Kaydı'!$F$5:$F$200,"Onaylandı",'3. İzin Kaydı'!$C$5:$C$200,"&lt;="&amp;('1. Kurulum'!$C$9+(26-1)*7+6),'3. İzin Kaydı'!$D$5:$D$200,"&gt;="&amp;('1. Kurulum'!$C$9+(26-1)*7)))</f>
        <v/>
      </c>
      <c r="AB23" s="106">
        <f>IF($A23="","",COUNTIFS('3. İzin Kaydı'!$A$5:$A$200,$A23,'3. İzin Kaydı'!$F$5:$F$200,"Onaylandı",'3. İzin Kaydı'!$C$5:$C$200,"&lt;="&amp;('1. Kurulum'!$C$9+(27-1)*7+6),'3. İzin Kaydı'!$D$5:$D$200,"&gt;="&amp;('1. Kurulum'!$C$9+(27-1)*7)))</f>
        <v/>
      </c>
      <c r="AC23" s="106">
        <f>IF($A23="","",COUNTIFS('3. İzin Kaydı'!$A$5:$A$200,$A23,'3. İzin Kaydı'!$F$5:$F$200,"Onaylandı",'3. İzin Kaydı'!$C$5:$C$200,"&lt;="&amp;('1. Kurulum'!$C$9+(28-1)*7+6),'3. İzin Kaydı'!$D$5:$D$200,"&gt;="&amp;('1. Kurulum'!$C$9+(28-1)*7)))</f>
        <v/>
      </c>
      <c r="AD23" s="106">
        <f>IF($A23="","",COUNTIFS('3. İzin Kaydı'!$A$5:$A$200,$A23,'3. İzin Kaydı'!$F$5:$F$200,"Onaylandı",'3. İzin Kaydı'!$C$5:$C$200,"&lt;="&amp;('1. Kurulum'!$C$9+(29-1)*7+6),'3. İzin Kaydı'!$D$5:$D$200,"&gt;="&amp;('1. Kurulum'!$C$9+(29-1)*7)))</f>
        <v/>
      </c>
      <c r="AE23" s="106">
        <f>IF($A23="","",COUNTIFS('3. İzin Kaydı'!$A$5:$A$200,$A23,'3. İzin Kaydı'!$F$5:$F$200,"Onaylandı",'3. İzin Kaydı'!$C$5:$C$200,"&lt;="&amp;('1. Kurulum'!$C$9+(30-1)*7+6),'3. İzin Kaydı'!$D$5:$D$200,"&gt;="&amp;('1. Kurulum'!$C$9+(30-1)*7)))</f>
        <v/>
      </c>
      <c r="AF23" s="106">
        <f>IF($A23="","",COUNTIFS('3. İzin Kaydı'!$A$5:$A$200,$A23,'3. İzin Kaydı'!$F$5:$F$200,"Onaylandı",'3. İzin Kaydı'!$C$5:$C$200,"&lt;="&amp;('1. Kurulum'!$C$9+(31-1)*7+6),'3. İzin Kaydı'!$D$5:$D$200,"&gt;="&amp;('1. Kurulum'!$C$9+(31-1)*7)))</f>
        <v/>
      </c>
      <c r="AG23" s="106">
        <f>IF($A23="","",COUNTIFS('3. İzin Kaydı'!$A$5:$A$200,$A23,'3. İzin Kaydı'!$F$5:$F$200,"Onaylandı",'3. İzin Kaydı'!$C$5:$C$200,"&lt;="&amp;('1. Kurulum'!$C$9+(32-1)*7+6),'3. İzin Kaydı'!$D$5:$D$200,"&gt;="&amp;('1. Kurulum'!$C$9+(32-1)*7)))</f>
        <v/>
      </c>
      <c r="AH23" s="106">
        <f>IF($A23="","",COUNTIFS('3. İzin Kaydı'!$A$5:$A$200,$A23,'3. İzin Kaydı'!$F$5:$F$200,"Onaylandı",'3. İzin Kaydı'!$C$5:$C$200,"&lt;="&amp;('1. Kurulum'!$C$9+(33-1)*7+6),'3. İzin Kaydı'!$D$5:$D$200,"&gt;="&amp;('1. Kurulum'!$C$9+(33-1)*7)))</f>
        <v/>
      </c>
      <c r="AI23" s="106">
        <f>IF($A23="","",COUNTIFS('3. İzin Kaydı'!$A$5:$A$200,$A23,'3. İzin Kaydı'!$F$5:$F$200,"Onaylandı",'3. İzin Kaydı'!$C$5:$C$200,"&lt;="&amp;('1. Kurulum'!$C$9+(34-1)*7+6),'3. İzin Kaydı'!$D$5:$D$200,"&gt;="&amp;('1. Kurulum'!$C$9+(34-1)*7)))</f>
        <v/>
      </c>
      <c r="AJ23" s="106">
        <f>IF($A23="","",COUNTIFS('3. İzin Kaydı'!$A$5:$A$200,$A23,'3. İzin Kaydı'!$F$5:$F$200,"Onaylandı",'3. İzin Kaydı'!$C$5:$C$200,"&lt;="&amp;('1. Kurulum'!$C$9+(35-1)*7+6),'3. İzin Kaydı'!$D$5:$D$200,"&gt;="&amp;('1. Kurulum'!$C$9+(35-1)*7)))</f>
        <v/>
      </c>
      <c r="AK23" s="106">
        <f>IF($A23="","",COUNTIFS('3. İzin Kaydı'!$A$5:$A$200,$A23,'3. İzin Kaydı'!$F$5:$F$200,"Onaylandı",'3. İzin Kaydı'!$C$5:$C$200,"&lt;="&amp;('1. Kurulum'!$C$9+(36-1)*7+6),'3. İzin Kaydı'!$D$5:$D$200,"&gt;="&amp;('1. Kurulum'!$C$9+(36-1)*7)))</f>
        <v/>
      </c>
      <c r="AL23" s="106">
        <f>IF($A23="","",COUNTIFS('3. İzin Kaydı'!$A$5:$A$200,$A23,'3. İzin Kaydı'!$F$5:$F$200,"Onaylandı",'3. İzin Kaydı'!$C$5:$C$200,"&lt;="&amp;('1. Kurulum'!$C$9+(37-1)*7+6),'3. İzin Kaydı'!$D$5:$D$200,"&gt;="&amp;('1. Kurulum'!$C$9+(37-1)*7)))</f>
        <v/>
      </c>
      <c r="AM23" s="106">
        <f>IF($A23="","",COUNTIFS('3. İzin Kaydı'!$A$5:$A$200,$A23,'3. İzin Kaydı'!$F$5:$F$200,"Onaylandı",'3. İzin Kaydı'!$C$5:$C$200,"&lt;="&amp;('1. Kurulum'!$C$9+(38-1)*7+6),'3. İzin Kaydı'!$D$5:$D$200,"&gt;="&amp;('1. Kurulum'!$C$9+(38-1)*7)))</f>
        <v/>
      </c>
      <c r="AN23" s="106">
        <f>IF($A23="","",COUNTIFS('3. İzin Kaydı'!$A$5:$A$200,$A23,'3. İzin Kaydı'!$F$5:$F$200,"Onaylandı",'3. İzin Kaydı'!$C$5:$C$200,"&lt;="&amp;('1. Kurulum'!$C$9+(39-1)*7+6),'3. İzin Kaydı'!$D$5:$D$200,"&gt;="&amp;('1. Kurulum'!$C$9+(39-1)*7)))</f>
        <v/>
      </c>
      <c r="AO23" s="106">
        <f>IF($A23="","",COUNTIFS('3. İzin Kaydı'!$A$5:$A$200,$A23,'3. İzin Kaydı'!$F$5:$F$200,"Onaylandı",'3. İzin Kaydı'!$C$5:$C$200,"&lt;="&amp;('1. Kurulum'!$C$9+(40-1)*7+6),'3. İzin Kaydı'!$D$5:$D$200,"&gt;="&amp;('1. Kurulum'!$C$9+(40-1)*7)))</f>
        <v/>
      </c>
      <c r="AP23" s="106">
        <f>IF($A23="","",COUNTIFS('3. İzin Kaydı'!$A$5:$A$200,$A23,'3. İzin Kaydı'!$F$5:$F$200,"Onaylandı",'3. İzin Kaydı'!$C$5:$C$200,"&lt;="&amp;('1. Kurulum'!$C$9+(41-1)*7+6),'3. İzin Kaydı'!$D$5:$D$200,"&gt;="&amp;('1. Kurulum'!$C$9+(41-1)*7)))</f>
        <v/>
      </c>
      <c r="AQ23" s="106">
        <f>IF($A23="","",COUNTIFS('3. İzin Kaydı'!$A$5:$A$200,$A23,'3. İzin Kaydı'!$F$5:$F$200,"Onaylandı",'3. İzin Kaydı'!$C$5:$C$200,"&lt;="&amp;('1. Kurulum'!$C$9+(42-1)*7+6),'3. İzin Kaydı'!$D$5:$D$200,"&gt;="&amp;('1. Kurulum'!$C$9+(42-1)*7)))</f>
        <v/>
      </c>
      <c r="AR23" s="106">
        <f>IF($A23="","",COUNTIFS('3. İzin Kaydı'!$A$5:$A$200,$A23,'3. İzin Kaydı'!$F$5:$F$200,"Onaylandı",'3. İzin Kaydı'!$C$5:$C$200,"&lt;="&amp;('1. Kurulum'!$C$9+(43-1)*7+6),'3. İzin Kaydı'!$D$5:$D$200,"&gt;="&amp;('1. Kurulum'!$C$9+(43-1)*7)))</f>
        <v/>
      </c>
      <c r="AS23" s="106">
        <f>IF($A23="","",COUNTIFS('3. İzin Kaydı'!$A$5:$A$200,$A23,'3. İzin Kaydı'!$F$5:$F$200,"Onaylandı",'3. İzin Kaydı'!$C$5:$C$200,"&lt;="&amp;('1. Kurulum'!$C$9+(44-1)*7+6),'3. İzin Kaydı'!$D$5:$D$200,"&gt;="&amp;('1. Kurulum'!$C$9+(44-1)*7)))</f>
        <v/>
      </c>
      <c r="AT23" s="106">
        <f>IF($A23="","",COUNTIFS('3. İzin Kaydı'!$A$5:$A$200,$A23,'3. İzin Kaydı'!$F$5:$F$200,"Onaylandı",'3. İzin Kaydı'!$C$5:$C$200,"&lt;="&amp;('1. Kurulum'!$C$9+(45-1)*7+6),'3. İzin Kaydı'!$D$5:$D$200,"&gt;="&amp;('1. Kurulum'!$C$9+(45-1)*7)))</f>
        <v/>
      </c>
      <c r="AU23" s="106">
        <f>IF($A23="","",COUNTIFS('3. İzin Kaydı'!$A$5:$A$200,$A23,'3. İzin Kaydı'!$F$5:$F$200,"Onaylandı",'3. İzin Kaydı'!$C$5:$C$200,"&lt;="&amp;('1. Kurulum'!$C$9+(46-1)*7+6),'3. İzin Kaydı'!$D$5:$D$200,"&gt;="&amp;('1. Kurulum'!$C$9+(46-1)*7)))</f>
        <v/>
      </c>
      <c r="AV23" s="106">
        <f>IF($A23="","",COUNTIFS('3. İzin Kaydı'!$A$5:$A$200,$A23,'3. İzin Kaydı'!$F$5:$F$200,"Onaylandı",'3. İzin Kaydı'!$C$5:$C$200,"&lt;="&amp;('1. Kurulum'!$C$9+(47-1)*7+6),'3. İzin Kaydı'!$D$5:$D$200,"&gt;="&amp;('1. Kurulum'!$C$9+(47-1)*7)))</f>
        <v/>
      </c>
      <c r="AW23" s="106">
        <f>IF($A23="","",COUNTIFS('3. İzin Kaydı'!$A$5:$A$200,$A23,'3. İzin Kaydı'!$F$5:$F$200,"Onaylandı",'3. İzin Kaydı'!$C$5:$C$200,"&lt;="&amp;('1. Kurulum'!$C$9+(48-1)*7+6),'3. İzin Kaydı'!$D$5:$D$200,"&gt;="&amp;('1. Kurulum'!$C$9+(48-1)*7)))</f>
        <v/>
      </c>
      <c r="AX23" s="106">
        <f>IF($A23="","",COUNTIFS('3. İzin Kaydı'!$A$5:$A$200,$A23,'3. İzin Kaydı'!$F$5:$F$200,"Onaylandı",'3. İzin Kaydı'!$C$5:$C$200,"&lt;="&amp;('1. Kurulum'!$C$9+(49-1)*7+6),'3. İzin Kaydı'!$D$5:$D$200,"&gt;="&amp;('1. Kurulum'!$C$9+(49-1)*7)))</f>
        <v/>
      </c>
      <c r="AY23" s="106">
        <f>IF($A23="","",COUNTIFS('3. İzin Kaydı'!$A$5:$A$200,$A23,'3. İzin Kaydı'!$F$5:$F$200,"Onaylandı",'3. İzin Kaydı'!$C$5:$C$200,"&lt;="&amp;('1. Kurulum'!$C$9+(50-1)*7+6),'3. İzin Kaydı'!$D$5:$D$200,"&gt;="&amp;('1. Kurulum'!$C$9+(50-1)*7)))</f>
        <v/>
      </c>
      <c r="AZ23" s="106">
        <f>IF($A23="","",COUNTIFS('3. İzin Kaydı'!$A$5:$A$200,$A23,'3. İzin Kaydı'!$F$5:$F$200,"Onaylandı",'3. İzin Kaydı'!$C$5:$C$200,"&lt;="&amp;('1. Kurulum'!$C$9+(51-1)*7+6),'3. İzin Kaydı'!$D$5:$D$200,"&gt;="&amp;('1. Kurulum'!$C$9+(51-1)*7)))</f>
        <v/>
      </c>
      <c r="BA23" s="106">
        <f>IF($A23="","",COUNTIFS('3. İzin Kaydı'!$A$5:$A$200,$A23,'3. İzin Kaydı'!$F$5:$F$200,"Onaylandı",'3. İzin Kaydı'!$C$5:$C$200,"&lt;="&amp;('1. Kurulum'!$C$9+(52-1)*7+6),'3. İzin Kaydı'!$D$5:$D$200,"&gt;="&amp;('1. Kurulum'!$C$9+(52-1)*7)))</f>
        <v/>
      </c>
    </row>
    <row r="24" ht="18" customHeight="1" s="55">
      <c r="A24" s="105">
        <f>IF('2. Çalışanlar'!A24="","",'2. Çalışanlar'!A24)</f>
        <v/>
      </c>
      <c r="B24" s="106">
        <f>IF($A24="","",COUNTIFS('3. İzin Kaydı'!$A$5:$A$200,$A24,'3. İzin Kaydı'!$F$5:$F$200,"Onaylandı",'3. İzin Kaydı'!$C$5:$C$200,"&lt;="&amp;('1. Kurulum'!$C$9+(1-1)*7+6),'3. İzin Kaydı'!$D$5:$D$200,"&gt;="&amp;('1. Kurulum'!$C$9+(1-1)*7)))</f>
        <v/>
      </c>
      <c r="C24" s="106">
        <f>IF($A24="","",COUNTIFS('3. İzin Kaydı'!$A$5:$A$200,$A24,'3. İzin Kaydı'!$F$5:$F$200,"Onaylandı",'3. İzin Kaydı'!$C$5:$C$200,"&lt;="&amp;('1. Kurulum'!$C$9+(2-1)*7+6),'3. İzin Kaydı'!$D$5:$D$200,"&gt;="&amp;('1. Kurulum'!$C$9+(2-1)*7)))</f>
        <v/>
      </c>
      <c r="D24" s="106">
        <f>IF($A24="","",COUNTIFS('3. İzin Kaydı'!$A$5:$A$200,$A24,'3. İzin Kaydı'!$F$5:$F$200,"Onaylandı",'3. İzin Kaydı'!$C$5:$C$200,"&lt;="&amp;('1. Kurulum'!$C$9+(3-1)*7+6),'3. İzin Kaydı'!$D$5:$D$200,"&gt;="&amp;('1. Kurulum'!$C$9+(3-1)*7)))</f>
        <v/>
      </c>
      <c r="E24" s="106">
        <f>IF($A24="","",COUNTIFS('3. İzin Kaydı'!$A$5:$A$200,$A24,'3. İzin Kaydı'!$F$5:$F$200,"Onaylandı",'3. İzin Kaydı'!$C$5:$C$200,"&lt;="&amp;('1. Kurulum'!$C$9+(4-1)*7+6),'3. İzin Kaydı'!$D$5:$D$200,"&gt;="&amp;('1. Kurulum'!$C$9+(4-1)*7)))</f>
        <v/>
      </c>
      <c r="F24" s="106">
        <f>IF($A24="","",COUNTIFS('3. İzin Kaydı'!$A$5:$A$200,$A24,'3. İzin Kaydı'!$F$5:$F$200,"Onaylandı",'3. İzin Kaydı'!$C$5:$C$200,"&lt;="&amp;('1. Kurulum'!$C$9+(5-1)*7+6),'3. İzin Kaydı'!$D$5:$D$200,"&gt;="&amp;('1. Kurulum'!$C$9+(5-1)*7)))</f>
        <v/>
      </c>
      <c r="G24" s="106">
        <f>IF($A24="","",COUNTIFS('3. İzin Kaydı'!$A$5:$A$200,$A24,'3. İzin Kaydı'!$F$5:$F$200,"Onaylandı",'3. İzin Kaydı'!$C$5:$C$200,"&lt;="&amp;('1. Kurulum'!$C$9+(6-1)*7+6),'3. İzin Kaydı'!$D$5:$D$200,"&gt;="&amp;('1. Kurulum'!$C$9+(6-1)*7)))</f>
        <v/>
      </c>
      <c r="H24" s="106">
        <f>IF($A24="","",COUNTIFS('3. İzin Kaydı'!$A$5:$A$200,$A24,'3. İzin Kaydı'!$F$5:$F$200,"Onaylandı",'3. İzin Kaydı'!$C$5:$C$200,"&lt;="&amp;('1. Kurulum'!$C$9+(7-1)*7+6),'3. İzin Kaydı'!$D$5:$D$200,"&gt;="&amp;('1. Kurulum'!$C$9+(7-1)*7)))</f>
        <v/>
      </c>
      <c r="I24" s="106">
        <f>IF($A24="","",COUNTIFS('3. İzin Kaydı'!$A$5:$A$200,$A24,'3. İzin Kaydı'!$F$5:$F$200,"Onaylandı",'3. İzin Kaydı'!$C$5:$C$200,"&lt;="&amp;('1. Kurulum'!$C$9+(8-1)*7+6),'3. İzin Kaydı'!$D$5:$D$200,"&gt;="&amp;('1. Kurulum'!$C$9+(8-1)*7)))</f>
        <v/>
      </c>
      <c r="J24" s="106">
        <f>IF($A24="","",COUNTIFS('3. İzin Kaydı'!$A$5:$A$200,$A24,'3. İzin Kaydı'!$F$5:$F$200,"Onaylandı",'3. İzin Kaydı'!$C$5:$C$200,"&lt;="&amp;('1. Kurulum'!$C$9+(9-1)*7+6),'3. İzin Kaydı'!$D$5:$D$200,"&gt;="&amp;('1. Kurulum'!$C$9+(9-1)*7)))</f>
        <v/>
      </c>
      <c r="K24" s="106">
        <f>IF($A24="","",COUNTIFS('3. İzin Kaydı'!$A$5:$A$200,$A24,'3. İzin Kaydı'!$F$5:$F$200,"Onaylandı",'3. İzin Kaydı'!$C$5:$C$200,"&lt;="&amp;('1. Kurulum'!$C$9+(10-1)*7+6),'3. İzin Kaydı'!$D$5:$D$200,"&gt;="&amp;('1. Kurulum'!$C$9+(10-1)*7)))</f>
        <v/>
      </c>
      <c r="L24" s="106">
        <f>IF($A24="","",COUNTIFS('3. İzin Kaydı'!$A$5:$A$200,$A24,'3. İzin Kaydı'!$F$5:$F$200,"Onaylandı",'3. İzin Kaydı'!$C$5:$C$200,"&lt;="&amp;('1. Kurulum'!$C$9+(11-1)*7+6),'3. İzin Kaydı'!$D$5:$D$200,"&gt;="&amp;('1. Kurulum'!$C$9+(11-1)*7)))</f>
        <v/>
      </c>
      <c r="M24" s="106">
        <f>IF($A24="","",COUNTIFS('3. İzin Kaydı'!$A$5:$A$200,$A24,'3. İzin Kaydı'!$F$5:$F$200,"Onaylandı",'3. İzin Kaydı'!$C$5:$C$200,"&lt;="&amp;('1. Kurulum'!$C$9+(12-1)*7+6),'3. İzin Kaydı'!$D$5:$D$200,"&gt;="&amp;('1. Kurulum'!$C$9+(12-1)*7)))</f>
        <v/>
      </c>
      <c r="N24" s="106">
        <f>IF($A24="","",COUNTIFS('3. İzin Kaydı'!$A$5:$A$200,$A24,'3. İzin Kaydı'!$F$5:$F$200,"Onaylandı",'3. İzin Kaydı'!$C$5:$C$200,"&lt;="&amp;('1. Kurulum'!$C$9+(13-1)*7+6),'3. İzin Kaydı'!$D$5:$D$200,"&gt;="&amp;('1. Kurulum'!$C$9+(13-1)*7)))</f>
        <v/>
      </c>
      <c r="O24" s="106">
        <f>IF($A24="","",COUNTIFS('3. İzin Kaydı'!$A$5:$A$200,$A24,'3. İzin Kaydı'!$F$5:$F$200,"Onaylandı",'3. İzin Kaydı'!$C$5:$C$200,"&lt;="&amp;('1. Kurulum'!$C$9+(14-1)*7+6),'3. İzin Kaydı'!$D$5:$D$200,"&gt;="&amp;('1. Kurulum'!$C$9+(14-1)*7)))</f>
        <v/>
      </c>
      <c r="P24" s="106">
        <f>IF($A24="","",COUNTIFS('3. İzin Kaydı'!$A$5:$A$200,$A24,'3. İzin Kaydı'!$F$5:$F$200,"Onaylandı",'3. İzin Kaydı'!$C$5:$C$200,"&lt;="&amp;('1. Kurulum'!$C$9+(15-1)*7+6),'3. İzin Kaydı'!$D$5:$D$200,"&gt;="&amp;('1. Kurulum'!$C$9+(15-1)*7)))</f>
        <v/>
      </c>
      <c r="Q24" s="106">
        <f>IF($A24="","",COUNTIFS('3. İzin Kaydı'!$A$5:$A$200,$A24,'3. İzin Kaydı'!$F$5:$F$200,"Onaylandı",'3. İzin Kaydı'!$C$5:$C$200,"&lt;="&amp;('1. Kurulum'!$C$9+(16-1)*7+6),'3. İzin Kaydı'!$D$5:$D$200,"&gt;="&amp;('1. Kurulum'!$C$9+(16-1)*7)))</f>
        <v/>
      </c>
      <c r="R24" s="106">
        <f>IF($A24="","",COUNTIFS('3. İzin Kaydı'!$A$5:$A$200,$A24,'3. İzin Kaydı'!$F$5:$F$200,"Onaylandı",'3. İzin Kaydı'!$C$5:$C$200,"&lt;="&amp;('1. Kurulum'!$C$9+(17-1)*7+6),'3. İzin Kaydı'!$D$5:$D$200,"&gt;="&amp;('1. Kurulum'!$C$9+(17-1)*7)))</f>
        <v/>
      </c>
      <c r="S24" s="106">
        <f>IF($A24="","",COUNTIFS('3. İzin Kaydı'!$A$5:$A$200,$A24,'3. İzin Kaydı'!$F$5:$F$200,"Onaylandı",'3. İzin Kaydı'!$C$5:$C$200,"&lt;="&amp;('1. Kurulum'!$C$9+(18-1)*7+6),'3. İzin Kaydı'!$D$5:$D$200,"&gt;="&amp;('1. Kurulum'!$C$9+(18-1)*7)))</f>
        <v/>
      </c>
      <c r="T24" s="106">
        <f>IF($A24="","",COUNTIFS('3. İzin Kaydı'!$A$5:$A$200,$A24,'3. İzin Kaydı'!$F$5:$F$200,"Onaylandı",'3. İzin Kaydı'!$C$5:$C$200,"&lt;="&amp;('1. Kurulum'!$C$9+(19-1)*7+6),'3. İzin Kaydı'!$D$5:$D$200,"&gt;="&amp;('1. Kurulum'!$C$9+(19-1)*7)))</f>
        <v/>
      </c>
      <c r="U24" s="106">
        <f>IF($A24="","",COUNTIFS('3. İzin Kaydı'!$A$5:$A$200,$A24,'3. İzin Kaydı'!$F$5:$F$200,"Onaylandı",'3. İzin Kaydı'!$C$5:$C$200,"&lt;="&amp;('1. Kurulum'!$C$9+(20-1)*7+6),'3. İzin Kaydı'!$D$5:$D$200,"&gt;="&amp;('1. Kurulum'!$C$9+(20-1)*7)))</f>
        <v/>
      </c>
      <c r="V24" s="106">
        <f>IF($A24="","",COUNTIFS('3. İzin Kaydı'!$A$5:$A$200,$A24,'3. İzin Kaydı'!$F$5:$F$200,"Onaylandı",'3. İzin Kaydı'!$C$5:$C$200,"&lt;="&amp;('1. Kurulum'!$C$9+(21-1)*7+6),'3. İzin Kaydı'!$D$5:$D$200,"&gt;="&amp;('1. Kurulum'!$C$9+(21-1)*7)))</f>
        <v/>
      </c>
      <c r="W24" s="106">
        <f>IF($A24="","",COUNTIFS('3. İzin Kaydı'!$A$5:$A$200,$A24,'3. İzin Kaydı'!$F$5:$F$200,"Onaylandı",'3. İzin Kaydı'!$C$5:$C$200,"&lt;="&amp;('1. Kurulum'!$C$9+(22-1)*7+6),'3. İzin Kaydı'!$D$5:$D$200,"&gt;="&amp;('1. Kurulum'!$C$9+(22-1)*7)))</f>
        <v/>
      </c>
      <c r="X24" s="106">
        <f>IF($A24="","",COUNTIFS('3. İzin Kaydı'!$A$5:$A$200,$A24,'3. İzin Kaydı'!$F$5:$F$200,"Onaylandı",'3. İzin Kaydı'!$C$5:$C$200,"&lt;="&amp;('1. Kurulum'!$C$9+(23-1)*7+6),'3. İzin Kaydı'!$D$5:$D$200,"&gt;="&amp;('1. Kurulum'!$C$9+(23-1)*7)))</f>
        <v/>
      </c>
      <c r="Y24" s="106">
        <f>IF($A24="","",COUNTIFS('3. İzin Kaydı'!$A$5:$A$200,$A24,'3. İzin Kaydı'!$F$5:$F$200,"Onaylandı",'3. İzin Kaydı'!$C$5:$C$200,"&lt;="&amp;('1. Kurulum'!$C$9+(24-1)*7+6),'3. İzin Kaydı'!$D$5:$D$200,"&gt;="&amp;('1. Kurulum'!$C$9+(24-1)*7)))</f>
        <v/>
      </c>
      <c r="Z24" s="106">
        <f>IF($A24="","",COUNTIFS('3. İzin Kaydı'!$A$5:$A$200,$A24,'3. İzin Kaydı'!$F$5:$F$200,"Onaylandı",'3. İzin Kaydı'!$C$5:$C$200,"&lt;="&amp;('1. Kurulum'!$C$9+(25-1)*7+6),'3. İzin Kaydı'!$D$5:$D$200,"&gt;="&amp;('1. Kurulum'!$C$9+(25-1)*7)))</f>
        <v/>
      </c>
      <c r="AA24" s="106">
        <f>IF($A24="","",COUNTIFS('3. İzin Kaydı'!$A$5:$A$200,$A24,'3. İzin Kaydı'!$F$5:$F$200,"Onaylandı",'3. İzin Kaydı'!$C$5:$C$200,"&lt;="&amp;('1. Kurulum'!$C$9+(26-1)*7+6),'3. İzin Kaydı'!$D$5:$D$200,"&gt;="&amp;('1. Kurulum'!$C$9+(26-1)*7)))</f>
        <v/>
      </c>
      <c r="AB24" s="106">
        <f>IF($A24="","",COUNTIFS('3. İzin Kaydı'!$A$5:$A$200,$A24,'3. İzin Kaydı'!$F$5:$F$200,"Onaylandı",'3. İzin Kaydı'!$C$5:$C$200,"&lt;="&amp;('1. Kurulum'!$C$9+(27-1)*7+6),'3. İzin Kaydı'!$D$5:$D$200,"&gt;="&amp;('1. Kurulum'!$C$9+(27-1)*7)))</f>
        <v/>
      </c>
      <c r="AC24" s="106">
        <f>IF($A24="","",COUNTIFS('3. İzin Kaydı'!$A$5:$A$200,$A24,'3. İzin Kaydı'!$F$5:$F$200,"Onaylandı",'3. İzin Kaydı'!$C$5:$C$200,"&lt;="&amp;('1. Kurulum'!$C$9+(28-1)*7+6),'3. İzin Kaydı'!$D$5:$D$200,"&gt;="&amp;('1. Kurulum'!$C$9+(28-1)*7)))</f>
        <v/>
      </c>
      <c r="AD24" s="106">
        <f>IF($A24="","",COUNTIFS('3. İzin Kaydı'!$A$5:$A$200,$A24,'3. İzin Kaydı'!$F$5:$F$200,"Onaylandı",'3. İzin Kaydı'!$C$5:$C$200,"&lt;="&amp;('1. Kurulum'!$C$9+(29-1)*7+6),'3. İzin Kaydı'!$D$5:$D$200,"&gt;="&amp;('1. Kurulum'!$C$9+(29-1)*7)))</f>
        <v/>
      </c>
      <c r="AE24" s="106">
        <f>IF($A24="","",COUNTIFS('3. İzin Kaydı'!$A$5:$A$200,$A24,'3. İzin Kaydı'!$F$5:$F$200,"Onaylandı",'3. İzin Kaydı'!$C$5:$C$200,"&lt;="&amp;('1. Kurulum'!$C$9+(30-1)*7+6),'3. İzin Kaydı'!$D$5:$D$200,"&gt;="&amp;('1. Kurulum'!$C$9+(30-1)*7)))</f>
        <v/>
      </c>
      <c r="AF24" s="106">
        <f>IF($A24="","",COUNTIFS('3. İzin Kaydı'!$A$5:$A$200,$A24,'3. İzin Kaydı'!$F$5:$F$200,"Onaylandı",'3. İzin Kaydı'!$C$5:$C$200,"&lt;="&amp;('1. Kurulum'!$C$9+(31-1)*7+6),'3. İzin Kaydı'!$D$5:$D$200,"&gt;="&amp;('1. Kurulum'!$C$9+(31-1)*7)))</f>
        <v/>
      </c>
      <c r="AG24" s="106">
        <f>IF($A24="","",COUNTIFS('3. İzin Kaydı'!$A$5:$A$200,$A24,'3. İzin Kaydı'!$F$5:$F$200,"Onaylandı",'3. İzin Kaydı'!$C$5:$C$200,"&lt;="&amp;('1. Kurulum'!$C$9+(32-1)*7+6),'3. İzin Kaydı'!$D$5:$D$200,"&gt;="&amp;('1. Kurulum'!$C$9+(32-1)*7)))</f>
        <v/>
      </c>
      <c r="AH24" s="106">
        <f>IF($A24="","",COUNTIFS('3. İzin Kaydı'!$A$5:$A$200,$A24,'3. İzin Kaydı'!$F$5:$F$200,"Onaylandı",'3. İzin Kaydı'!$C$5:$C$200,"&lt;="&amp;('1. Kurulum'!$C$9+(33-1)*7+6),'3. İzin Kaydı'!$D$5:$D$200,"&gt;="&amp;('1. Kurulum'!$C$9+(33-1)*7)))</f>
        <v/>
      </c>
      <c r="AI24" s="106">
        <f>IF($A24="","",COUNTIFS('3. İzin Kaydı'!$A$5:$A$200,$A24,'3. İzin Kaydı'!$F$5:$F$200,"Onaylandı",'3. İzin Kaydı'!$C$5:$C$200,"&lt;="&amp;('1. Kurulum'!$C$9+(34-1)*7+6),'3. İzin Kaydı'!$D$5:$D$200,"&gt;="&amp;('1. Kurulum'!$C$9+(34-1)*7)))</f>
        <v/>
      </c>
      <c r="AJ24" s="106">
        <f>IF($A24="","",COUNTIFS('3. İzin Kaydı'!$A$5:$A$200,$A24,'3. İzin Kaydı'!$F$5:$F$200,"Onaylandı",'3. İzin Kaydı'!$C$5:$C$200,"&lt;="&amp;('1. Kurulum'!$C$9+(35-1)*7+6),'3. İzin Kaydı'!$D$5:$D$200,"&gt;="&amp;('1. Kurulum'!$C$9+(35-1)*7)))</f>
        <v/>
      </c>
      <c r="AK24" s="106">
        <f>IF($A24="","",COUNTIFS('3. İzin Kaydı'!$A$5:$A$200,$A24,'3. İzin Kaydı'!$F$5:$F$200,"Onaylandı",'3. İzin Kaydı'!$C$5:$C$200,"&lt;="&amp;('1. Kurulum'!$C$9+(36-1)*7+6),'3. İzin Kaydı'!$D$5:$D$200,"&gt;="&amp;('1. Kurulum'!$C$9+(36-1)*7)))</f>
        <v/>
      </c>
      <c r="AL24" s="106">
        <f>IF($A24="","",COUNTIFS('3. İzin Kaydı'!$A$5:$A$200,$A24,'3. İzin Kaydı'!$F$5:$F$200,"Onaylandı",'3. İzin Kaydı'!$C$5:$C$200,"&lt;="&amp;('1. Kurulum'!$C$9+(37-1)*7+6),'3. İzin Kaydı'!$D$5:$D$200,"&gt;="&amp;('1. Kurulum'!$C$9+(37-1)*7)))</f>
        <v/>
      </c>
      <c r="AM24" s="106">
        <f>IF($A24="","",COUNTIFS('3. İzin Kaydı'!$A$5:$A$200,$A24,'3. İzin Kaydı'!$F$5:$F$200,"Onaylandı",'3. İzin Kaydı'!$C$5:$C$200,"&lt;="&amp;('1. Kurulum'!$C$9+(38-1)*7+6),'3. İzin Kaydı'!$D$5:$D$200,"&gt;="&amp;('1. Kurulum'!$C$9+(38-1)*7)))</f>
        <v/>
      </c>
      <c r="AN24" s="106">
        <f>IF($A24="","",COUNTIFS('3. İzin Kaydı'!$A$5:$A$200,$A24,'3. İzin Kaydı'!$F$5:$F$200,"Onaylandı",'3. İzin Kaydı'!$C$5:$C$200,"&lt;="&amp;('1. Kurulum'!$C$9+(39-1)*7+6),'3. İzin Kaydı'!$D$5:$D$200,"&gt;="&amp;('1. Kurulum'!$C$9+(39-1)*7)))</f>
        <v/>
      </c>
      <c r="AO24" s="106">
        <f>IF($A24="","",COUNTIFS('3. İzin Kaydı'!$A$5:$A$200,$A24,'3. İzin Kaydı'!$F$5:$F$200,"Onaylandı",'3. İzin Kaydı'!$C$5:$C$200,"&lt;="&amp;('1. Kurulum'!$C$9+(40-1)*7+6),'3. İzin Kaydı'!$D$5:$D$200,"&gt;="&amp;('1. Kurulum'!$C$9+(40-1)*7)))</f>
        <v/>
      </c>
      <c r="AP24" s="106">
        <f>IF($A24="","",COUNTIFS('3. İzin Kaydı'!$A$5:$A$200,$A24,'3. İzin Kaydı'!$F$5:$F$200,"Onaylandı",'3. İzin Kaydı'!$C$5:$C$200,"&lt;="&amp;('1. Kurulum'!$C$9+(41-1)*7+6),'3. İzin Kaydı'!$D$5:$D$200,"&gt;="&amp;('1. Kurulum'!$C$9+(41-1)*7)))</f>
        <v/>
      </c>
      <c r="AQ24" s="106">
        <f>IF($A24="","",COUNTIFS('3. İzin Kaydı'!$A$5:$A$200,$A24,'3. İzin Kaydı'!$F$5:$F$200,"Onaylandı",'3. İzin Kaydı'!$C$5:$C$200,"&lt;="&amp;('1. Kurulum'!$C$9+(42-1)*7+6),'3. İzin Kaydı'!$D$5:$D$200,"&gt;="&amp;('1. Kurulum'!$C$9+(42-1)*7)))</f>
        <v/>
      </c>
      <c r="AR24" s="106">
        <f>IF($A24="","",COUNTIFS('3. İzin Kaydı'!$A$5:$A$200,$A24,'3. İzin Kaydı'!$F$5:$F$200,"Onaylandı",'3. İzin Kaydı'!$C$5:$C$200,"&lt;="&amp;('1. Kurulum'!$C$9+(43-1)*7+6),'3. İzin Kaydı'!$D$5:$D$200,"&gt;="&amp;('1. Kurulum'!$C$9+(43-1)*7)))</f>
        <v/>
      </c>
      <c r="AS24" s="106">
        <f>IF($A24="","",COUNTIFS('3. İzin Kaydı'!$A$5:$A$200,$A24,'3. İzin Kaydı'!$F$5:$F$200,"Onaylandı",'3. İzin Kaydı'!$C$5:$C$200,"&lt;="&amp;('1. Kurulum'!$C$9+(44-1)*7+6),'3. İzin Kaydı'!$D$5:$D$200,"&gt;="&amp;('1. Kurulum'!$C$9+(44-1)*7)))</f>
        <v/>
      </c>
      <c r="AT24" s="106">
        <f>IF($A24="","",COUNTIFS('3. İzin Kaydı'!$A$5:$A$200,$A24,'3. İzin Kaydı'!$F$5:$F$200,"Onaylandı",'3. İzin Kaydı'!$C$5:$C$200,"&lt;="&amp;('1. Kurulum'!$C$9+(45-1)*7+6),'3. İzin Kaydı'!$D$5:$D$200,"&gt;="&amp;('1. Kurulum'!$C$9+(45-1)*7)))</f>
        <v/>
      </c>
      <c r="AU24" s="106">
        <f>IF($A24="","",COUNTIFS('3. İzin Kaydı'!$A$5:$A$200,$A24,'3. İzin Kaydı'!$F$5:$F$200,"Onaylandı",'3. İzin Kaydı'!$C$5:$C$200,"&lt;="&amp;('1. Kurulum'!$C$9+(46-1)*7+6),'3. İzin Kaydı'!$D$5:$D$200,"&gt;="&amp;('1. Kurulum'!$C$9+(46-1)*7)))</f>
        <v/>
      </c>
      <c r="AV24" s="106">
        <f>IF($A24="","",COUNTIFS('3. İzin Kaydı'!$A$5:$A$200,$A24,'3. İzin Kaydı'!$F$5:$F$200,"Onaylandı",'3. İzin Kaydı'!$C$5:$C$200,"&lt;="&amp;('1. Kurulum'!$C$9+(47-1)*7+6),'3. İzin Kaydı'!$D$5:$D$200,"&gt;="&amp;('1. Kurulum'!$C$9+(47-1)*7)))</f>
        <v/>
      </c>
      <c r="AW24" s="106">
        <f>IF($A24="","",COUNTIFS('3. İzin Kaydı'!$A$5:$A$200,$A24,'3. İzin Kaydı'!$F$5:$F$200,"Onaylandı",'3. İzin Kaydı'!$C$5:$C$200,"&lt;="&amp;('1. Kurulum'!$C$9+(48-1)*7+6),'3. İzin Kaydı'!$D$5:$D$200,"&gt;="&amp;('1. Kurulum'!$C$9+(48-1)*7)))</f>
        <v/>
      </c>
      <c r="AX24" s="106">
        <f>IF($A24="","",COUNTIFS('3. İzin Kaydı'!$A$5:$A$200,$A24,'3. İzin Kaydı'!$F$5:$F$200,"Onaylandı",'3. İzin Kaydı'!$C$5:$C$200,"&lt;="&amp;('1. Kurulum'!$C$9+(49-1)*7+6),'3. İzin Kaydı'!$D$5:$D$200,"&gt;="&amp;('1. Kurulum'!$C$9+(49-1)*7)))</f>
        <v/>
      </c>
      <c r="AY24" s="106">
        <f>IF($A24="","",COUNTIFS('3. İzin Kaydı'!$A$5:$A$200,$A24,'3. İzin Kaydı'!$F$5:$F$200,"Onaylandı",'3. İzin Kaydı'!$C$5:$C$200,"&lt;="&amp;('1. Kurulum'!$C$9+(50-1)*7+6),'3. İzin Kaydı'!$D$5:$D$200,"&gt;="&amp;('1. Kurulum'!$C$9+(50-1)*7)))</f>
        <v/>
      </c>
      <c r="AZ24" s="106">
        <f>IF($A24="","",COUNTIFS('3. İzin Kaydı'!$A$5:$A$200,$A24,'3. İzin Kaydı'!$F$5:$F$200,"Onaylandı",'3. İzin Kaydı'!$C$5:$C$200,"&lt;="&amp;('1. Kurulum'!$C$9+(51-1)*7+6),'3. İzin Kaydı'!$D$5:$D$200,"&gt;="&amp;('1. Kurulum'!$C$9+(51-1)*7)))</f>
        <v/>
      </c>
      <c r="BA24" s="106">
        <f>IF($A24="","",COUNTIFS('3. İzin Kaydı'!$A$5:$A$200,$A24,'3. İzin Kaydı'!$F$5:$F$200,"Onaylandı",'3. İzin Kaydı'!$C$5:$C$200,"&lt;="&amp;('1. Kurulum'!$C$9+(52-1)*7+6),'3. İzin Kaydı'!$D$5:$D$200,"&gt;="&amp;('1. Kurulum'!$C$9+(52-1)*7)))</f>
        <v/>
      </c>
    </row>
    <row r="25" ht="18" customHeight="1" s="55">
      <c r="A25" s="105">
        <f>IF('2. Çalışanlar'!A25="","",'2. Çalışanlar'!A25)</f>
        <v/>
      </c>
      <c r="B25" s="106">
        <f>IF($A25="","",COUNTIFS('3. İzin Kaydı'!$A$5:$A$200,$A25,'3. İzin Kaydı'!$F$5:$F$200,"Onaylandı",'3. İzin Kaydı'!$C$5:$C$200,"&lt;="&amp;('1. Kurulum'!$C$9+(1-1)*7+6),'3. İzin Kaydı'!$D$5:$D$200,"&gt;="&amp;('1. Kurulum'!$C$9+(1-1)*7)))</f>
        <v/>
      </c>
      <c r="C25" s="106">
        <f>IF($A25="","",COUNTIFS('3. İzin Kaydı'!$A$5:$A$200,$A25,'3. İzin Kaydı'!$F$5:$F$200,"Onaylandı",'3. İzin Kaydı'!$C$5:$C$200,"&lt;="&amp;('1. Kurulum'!$C$9+(2-1)*7+6),'3. İzin Kaydı'!$D$5:$D$200,"&gt;="&amp;('1. Kurulum'!$C$9+(2-1)*7)))</f>
        <v/>
      </c>
      <c r="D25" s="106">
        <f>IF($A25="","",COUNTIFS('3. İzin Kaydı'!$A$5:$A$200,$A25,'3. İzin Kaydı'!$F$5:$F$200,"Onaylandı",'3. İzin Kaydı'!$C$5:$C$200,"&lt;="&amp;('1. Kurulum'!$C$9+(3-1)*7+6),'3. İzin Kaydı'!$D$5:$D$200,"&gt;="&amp;('1. Kurulum'!$C$9+(3-1)*7)))</f>
        <v/>
      </c>
      <c r="E25" s="106">
        <f>IF($A25="","",COUNTIFS('3. İzin Kaydı'!$A$5:$A$200,$A25,'3. İzin Kaydı'!$F$5:$F$200,"Onaylandı",'3. İzin Kaydı'!$C$5:$C$200,"&lt;="&amp;('1. Kurulum'!$C$9+(4-1)*7+6),'3. İzin Kaydı'!$D$5:$D$200,"&gt;="&amp;('1. Kurulum'!$C$9+(4-1)*7)))</f>
        <v/>
      </c>
      <c r="F25" s="106">
        <f>IF($A25="","",COUNTIFS('3. İzin Kaydı'!$A$5:$A$200,$A25,'3. İzin Kaydı'!$F$5:$F$200,"Onaylandı",'3. İzin Kaydı'!$C$5:$C$200,"&lt;="&amp;('1. Kurulum'!$C$9+(5-1)*7+6),'3. İzin Kaydı'!$D$5:$D$200,"&gt;="&amp;('1. Kurulum'!$C$9+(5-1)*7)))</f>
        <v/>
      </c>
      <c r="G25" s="106">
        <f>IF($A25="","",COUNTIFS('3. İzin Kaydı'!$A$5:$A$200,$A25,'3. İzin Kaydı'!$F$5:$F$200,"Onaylandı",'3. İzin Kaydı'!$C$5:$C$200,"&lt;="&amp;('1. Kurulum'!$C$9+(6-1)*7+6),'3. İzin Kaydı'!$D$5:$D$200,"&gt;="&amp;('1. Kurulum'!$C$9+(6-1)*7)))</f>
        <v/>
      </c>
      <c r="H25" s="106">
        <f>IF($A25="","",COUNTIFS('3. İzin Kaydı'!$A$5:$A$200,$A25,'3. İzin Kaydı'!$F$5:$F$200,"Onaylandı",'3. İzin Kaydı'!$C$5:$C$200,"&lt;="&amp;('1. Kurulum'!$C$9+(7-1)*7+6),'3. İzin Kaydı'!$D$5:$D$200,"&gt;="&amp;('1. Kurulum'!$C$9+(7-1)*7)))</f>
        <v/>
      </c>
      <c r="I25" s="106">
        <f>IF($A25="","",COUNTIFS('3. İzin Kaydı'!$A$5:$A$200,$A25,'3. İzin Kaydı'!$F$5:$F$200,"Onaylandı",'3. İzin Kaydı'!$C$5:$C$200,"&lt;="&amp;('1. Kurulum'!$C$9+(8-1)*7+6),'3. İzin Kaydı'!$D$5:$D$200,"&gt;="&amp;('1. Kurulum'!$C$9+(8-1)*7)))</f>
        <v/>
      </c>
      <c r="J25" s="106">
        <f>IF($A25="","",COUNTIFS('3. İzin Kaydı'!$A$5:$A$200,$A25,'3. İzin Kaydı'!$F$5:$F$200,"Onaylandı",'3. İzin Kaydı'!$C$5:$C$200,"&lt;="&amp;('1. Kurulum'!$C$9+(9-1)*7+6),'3. İzin Kaydı'!$D$5:$D$200,"&gt;="&amp;('1. Kurulum'!$C$9+(9-1)*7)))</f>
        <v/>
      </c>
      <c r="K25" s="106">
        <f>IF($A25="","",COUNTIFS('3. İzin Kaydı'!$A$5:$A$200,$A25,'3. İzin Kaydı'!$F$5:$F$200,"Onaylandı",'3. İzin Kaydı'!$C$5:$C$200,"&lt;="&amp;('1. Kurulum'!$C$9+(10-1)*7+6),'3. İzin Kaydı'!$D$5:$D$200,"&gt;="&amp;('1. Kurulum'!$C$9+(10-1)*7)))</f>
        <v/>
      </c>
      <c r="L25" s="106">
        <f>IF($A25="","",COUNTIFS('3. İzin Kaydı'!$A$5:$A$200,$A25,'3. İzin Kaydı'!$F$5:$F$200,"Onaylandı",'3. İzin Kaydı'!$C$5:$C$200,"&lt;="&amp;('1. Kurulum'!$C$9+(11-1)*7+6),'3. İzin Kaydı'!$D$5:$D$200,"&gt;="&amp;('1. Kurulum'!$C$9+(11-1)*7)))</f>
        <v/>
      </c>
      <c r="M25" s="106">
        <f>IF($A25="","",COUNTIFS('3. İzin Kaydı'!$A$5:$A$200,$A25,'3. İzin Kaydı'!$F$5:$F$200,"Onaylandı",'3. İzin Kaydı'!$C$5:$C$200,"&lt;="&amp;('1. Kurulum'!$C$9+(12-1)*7+6),'3. İzin Kaydı'!$D$5:$D$200,"&gt;="&amp;('1. Kurulum'!$C$9+(12-1)*7)))</f>
        <v/>
      </c>
      <c r="N25" s="106">
        <f>IF($A25="","",COUNTIFS('3. İzin Kaydı'!$A$5:$A$200,$A25,'3. İzin Kaydı'!$F$5:$F$200,"Onaylandı",'3. İzin Kaydı'!$C$5:$C$200,"&lt;="&amp;('1. Kurulum'!$C$9+(13-1)*7+6),'3. İzin Kaydı'!$D$5:$D$200,"&gt;="&amp;('1. Kurulum'!$C$9+(13-1)*7)))</f>
        <v/>
      </c>
      <c r="O25" s="106">
        <f>IF($A25="","",COUNTIFS('3. İzin Kaydı'!$A$5:$A$200,$A25,'3. İzin Kaydı'!$F$5:$F$200,"Onaylandı",'3. İzin Kaydı'!$C$5:$C$200,"&lt;="&amp;('1. Kurulum'!$C$9+(14-1)*7+6),'3. İzin Kaydı'!$D$5:$D$200,"&gt;="&amp;('1. Kurulum'!$C$9+(14-1)*7)))</f>
        <v/>
      </c>
      <c r="P25" s="106">
        <f>IF($A25="","",COUNTIFS('3. İzin Kaydı'!$A$5:$A$200,$A25,'3. İzin Kaydı'!$F$5:$F$200,"Onaylandı",'3. İzin Kaydı'!$C$5:$C$200,"&lt;="&amp;('1. Kurulum'!$C$9+(15-1)*7+6),'3. İzin Kaydı'!$D$5:$D$200,"&gt;="&amp;('1. Kurulum'!$C$9+(15-1)*7)))</f>
        <v/>
      </c>
      <c r="Q25" s="106">
        <f>IF($A25="","",COUNTIFS('3. İzin Kaydı'!$A$5:$A$200,$A25,'3. İzin Kaydı'!$F$5:$F$200,"Onaylandı",'3. İzin Kaydı'!$C$5:$C$200,"&lt;="&amp;('1. Kurulum'!$C$9+(16-1)*7+6),'3. İzin Kaydı'!$D$5:$D$200,"&gt;="&amp;('1. Kurulum'!$C$9+(16-1)*7)))</f>
        <v/>
      </c>
      <c r="R25" s="106">
        <f>IF($A25="","",COUNTIFS('3. İzin Kaydı'!$A$5:$A$200,$A25,'3. İzin Kaydı'!$F$5:$F$200,"Onaylandı",'3. İzin Kaydı'!$C$5:$C$200,"&lt;="&amp;('1. Kurulum'!$C$9+(17-1)*7+6),'3. İzin Kaydı'!$D$5:$D$200,"&gt;="&amp;('1. Kurulum'!$C$9+(17-1)*7)))</f>
        <v/>
      </c>
      <c r="S25" s="106">
        <f>IF($A25="","",COUNTIFS('3. İzin Kaydı'!$A$5:$A$200,$A25,'3. İzin Kaydı'!$F$5:$F$200,"Onaylandı",'3. İzin Kaydı'!$C$5:$C$200,"&lt;="&amp;('1. Kurulum'!$C$9+(18-1)*7+6),'3. İzin Kaydı'!$D$5:$D$200,"&gt;="&amp;('1. Kurulum'!$C$9+(18-1)*7)))</f>
        <v/>
      </c>
      <c r="T25" s="106">
        <f>IF($A25="","",COUNTIFS('3. İzin Kaydı'!$A$5:$A$200,$A25,'3. İzin Kaydı'!$F$5:$F$200,"Onaylandı",'3. İzin Kaydı'!$C$5:$C$200,"&lt;="&amp;('1. Kurulum'!$C$9+(19-1)*7+6),'3. İzin Kaydı'!$D$5:$D$200,"&gt;="&amp;('1. Kurulum'!$C$9+(19-1)*7)))</f>
        <v/>
      </c>
      <c r="U25" s="106">
        <f>IF($A25="","",COUNTIFS('3. İzin Kaydı'!$A$5:$A$200,$A25,'3. İzin Kaydı'!$F$5:$F$200,"Onaylandı",'3. İzin Kaydı'!$C$5:$C$200,"&lt;="&amp;('1. Kurulum'!$C$9+(20-1)*7+6),'3. İzin Kaydı'!$D$5:$D$200,"&gt;="&amp;('1. Kurulum'!$C$9+(20-1)*7)))</f>
        <v/>
      </c>
      <c r="V25" s="106">
        <f>IF($A25="","",COUNTIFS('3. İzin Kaydı'!$A$5:$A$200,$A25,'3. İzin Kaydı'!$F$5:$F$200,"Onaylandı",'3. İzin Kaydı'!$C$5:$C$200,"&lt;="&amp;('1. Kurulum'!$C$9+(21-1)*7+6),'3. İzin Kaydı'!$D$5:$D$200,"&gt;="&amp;('1. Kurulum'!$C$9+(21-1)*7)))</f>
        <v/>
      </c>
      <c r="W25" s="106">
        <f>IF($A25="","",COUNTIFS('3. İzin Kaydı'!$A$5:$A$200,$A25,'3. İzin Kaydı'!$F$5:$F$200,"Onaylandı",'3. İzin Kaydı'!$C$5:$C$200,"&lt;="&amp;('1. Kurulum'!$C$9+(22-1)*7+6),'3. İzin Kaydı'!$D$5:$D$200,"&gt;="&amp;('1. Kurulum'!$C$9+(22-1)*7)))</f>
        <v/>
      </c>
      <c r="X25" s="106">
        <f>IF($A25="","",COUNTIFS('3. İzin Kaydı'!$A$5:$A$200,$A25,'3. İzin Kaydı'!$F$5:$F$200,"Onaylandı",'3. İzin Kaydı'!$C$5:$C$200,"&lt;="&amp;('1. Kurulum'!$C$9+(23-1)*7+6),'3. İzin Kaydı'!$D$5:$D$200,"&gt;="&amp;('1. Kurulum'!$C$9+(23-1)*7)))</f>
        <v/>
      </c>
      <c r="Y25" s="106">
        <f>IF($A25="","",COUNTIFS('3. İzin Kaydı'!$A$5:$A$200,$A25,'3. İzin Kaydı'!$F$5:$F$200,"Onaylandı",'3. İzin Kaydı'!$C$5:$C$200,"&lt;="&amp;('1. Kurulum'!$C$9+(24-1)*7+6),'3. İzin Kaydı'!$D$5:$D$200,"&gt;="&amp;('1. Kurulum'!$C$9+(24-1)*7)))</f>
        <v/>
      </c>
      <c r="Z25" s="106">
        <f>IF($A25="","",COUNTIFS('3. İzin Kaydı'!$A$5:$A$200,$A25,'3. İzin Kaydı'!$F$5:$F$200,"Onaylandı",'3. İzin Kaydı'!$C$5:$C$200,"&lt;="&amp;('1. Kurulum'!$C$9+(25-1)*7+6),'3. İzin Kaydı'!$D$5:$D$200,"&gt;="&amp;('1. Kurulum'!$C$9+(25-1)*7)))</f>
        <v/>
      </c>
      <c r="AA25" s="106">
        <f>IF($A25="","",COUNTIFS('3. İzin Kaydı'!$A$5:$A$200,$A25,'3. İzin Kaydı'!$F$5:$F$200,"Onaylandı",'3. İzin Kaydı'!$C$5:$C$200,"&lt;="&amp;('1. Kurulum'!$C$9+(26-1)*7+6),'3. İzin Kaydı'!$D$5:$D$200,"&gt;="&amp;('1. Kurulum'!$C$9+(26-1)*7)))</f>
        <v/>
      </c>
      <c r="AB25" s="106">
        <f>IF($A25="","",COUNTIFS('3. İzin Kaydı'!$A$5:$A$200,$A25,'3. İzin Kaydı'!$F$5:$F$200,"Onaylandı",'3. İzin Kaydı'!$C$5:$C$200,"&lt;="&amp;('1. Kurulum'!$C$9+(27-1)*7+6),'3. İzin Kaydı'!$D$5:$D$200,"&gt;="&amp;('1. Kurulum'!$C$9+(27-1)*7)))</f>
        <v/>
      </c>
      <c r="AC25" s="106">
        <f>IF($A25="","",COUNTIFS('3. İzin Kaydı'!$A$5:$A$200,$A25,'3. İzin Kaydı'!$F$5:$F$200,"Onaylandı",'3. İzin Kaydı'!$C$5:$C$200,"&lt;="&amp;('1. Kurulum'!$C$9+(28-1)*7+6),'3. İzin Kaydı'!$D$5:$D$200,"&gt;="&amp;('1. Kurulum'!$C$9+(28-1)*7)))</f>
        <v/>
      </c>
      <c r="AD25" s="106">
        <f>IF($A25="","",COUNTIFS('3. İzin Kaydı'!$A$5:$A$200,$A25,'3. İzin Kaydı'!$F$5:$F$200,"Onaylandı",'3. İzin Kaydı'!$C$5:$C$200,"&lt;="&amp;('1. Kurulum'!$C$9+(29-1)*7+6),'3. İzin Kaydı'!$D$5:$D$200,"&gt;="&amp;('1. Kurulum'!$C$9+(29-1)*7)))</f>
        <v/>
      </c>
      <c r="AE25" s="106">
        <f>IF($A25="","",COUNTIFS('3. İzin Kaydı'!$A$5:$A$200,$A25,'3. İzin Kaydı'!$F$5:$F$200,"Onaylandı",'3. İzin Kaydı'!$C$5:$C$200,"&lt;="&amp;('1. Kurulum'!$C$9+(30-1)*7+6),'3. İzin Kaydı'!$D$5:$D$200,"&gt;="&amp;('1. Kurulum'!$C$9+(30-1)*7)))</f>
        <v/>
      </c>
      <c r="AF25" s="106">
        <f>IF($A25="","",COUNTIFS('3. İzin Kaydı'!$A$5:$A$200,$A25,'3. İzin Kaydı'!$F$5:$F$200,"Onaylandı",'3. İzin Kaydı'!$C$5:$C$200,"&lt;="&amp;('1. Kurulum'!$C$9+(31-1)*7+6),'3. İzin Kaydı'!$D$5:$D$200,"&gt;="&amp;('1. Kurulum'!$C$9+(31-1)*7)))</f>
        <v/>
      </c>
      <c r="AG25" s="106">
        <f>IF($A25="","",COUNTIFS('3. İzin Kaydı'!$A$5:$A$200,$A25,'3. İzin Kaydı'!$F$5:$F$200,"Onaylandı",'3. İzin Kaydı'!$C$5:$C$200,"&lt;="&amp;('1. Kurulum'!$C$9+(32-1)*7+6),'3. İzin Kaydı'!$D$5:$D$200,"&gt;="&amp;('1. Kurulum'!$C$9+(32-1)*7)))</f>
        <v/>
      </c>
      <c r="AH25" s="106">
        <f>IF($A25="","",COUNTIFS('3. İzin Kaydı'!$A$5:$A$200,$A25,'3. İzin Kaydı'!$F$5:$F$200,"Onaylandı",'3. İzin Kaydı'!$C$5:$C$200,"&lt;="&amp;('1. Kurulum'!$C$9+(33-1)*7+6),'3. İzin Kaydı'!$D$5:$D$200,"&gt;="&amp;('1. Kurulum'!$C$9+(33-1)*7)))</f>
        <v/>
      </c>
      <c r="AI25" s="106">
        <f>IF($A25="","",COUNTIFS('3. İzin Kaydı'!$A$5:$A$200,$A25,'3. İzin Kaydı'!$F$5:$F$200,"Onaylandı",'3. İzin Kaydı'!$C$5:$C$200,"&lt;="&amp;('1. Kurulum'!$C$9+(34-1)*7+6),'3. İzin Kaydı'!$D$5:$D$200,"&gt;="&amp;('1. Kurulum'!$C$9+(34-1)*7)))</f>
        <v/>
      </c>
      <c r="AJ25" s="106">
        <f>IF($A25="","",COUNTIFS('3. İzin Kaydı'!$A$5:$A$200,$A25,'3. İzin Kaydı'!$F$5:$F$200,"Onaylandı",'3. İzin Kaydı'!$C$5:$C$200,"&lt;="&amp;('1. Kurulum'!$C$9+(35-1)*7+6),'3. İzin Kaydı'!$D$5:$D$200,"&gt;="&amp;('1. Kurulum'!$C$9+(35-1)*7)))</f>
        <v/>
      </c>
      <c r="AK25" s="106">
        <f>IF($A25="","",COUNTIFS('3. İzin Kaydı'!$A$5:$A$200,$A25,'3. İzin Kaydı'!$F$5:$F$200,"Onaylandı",'3. İzin Kaydı'!$C$5:$C$200,"&lt;="&amp;('1. Kurulum'!$C$9+(36-1)*7+6),'3. İzin Kaydı'!$D$5:$D$200,"&gt;="&amp;('1. Kurulum'!$C$9+(36-1)*7)))</f>
        <v/>
      </c>
      <c r="AL25" s="106">
        <f>IF($A25="","",COUNTIFS('3. İzin Kaydı'!$A$5:$A$200,$A25,'3. İzin Kaydı'!$F$5:$F$200,"Onaylandı",'3. İzin Kaydı'!$C$5:$C$200,"&lt;="&amp;('1. Kurulum'!$C$9+(37-1)*7+6),'3. İzin Kaydı'!$D$5:$D$200,"&gt;="&amp;('1. Kurulum'!$C$9+(37-1)*7)))</f>
        <v/>
      </c>
      <c r="AM25" s="106">
        <f>IF($A25="","",COUNTIFS('3. İzin Kaydı'!$A$5:$A$200,$A25,'3. İzin Kaydı'!$F$5:$F$200,"Onaylandı",'3. İzin Kaydı'!$C$5:$C$200,"&lt;="&amp;('1. Kurulum'!$C$9+(38-1)*7+6),'3. İzin Kaydı'!$D$5:$D$200,"&gt;="&amp;('1. Kurulum'!$C$9+(38-1)*7)))</f>
        <v/>
      </c>
      <c r="AN25" s="106">
        <f>IF($A25="","",COUNTIFS('3. İzin Kaydı'!$A$5:$A$200,$A25,'3. İzin Kaydı'!$F$5:$F$200,"Onaylandı",'3. İzin Kaydı'!$C$5:$C$200,"&lt;="&amp;('1. Kurulum'!$C$9+(39-1)*7+6),'3. İzin Kaydı'!$D$5:$D$200,"&gt;="&amp;('1. Kurulum'!$C$9+(39-1)*7)))</f>
        <v/>
      </c>
      <c r="AO25" s="106">
        <f>IF($A25="","",COUNTIFS('3. İzin Kaydı'!$A$5:$A$200,$A25,'3. İzin Kaydı'!$F$5:$F$200,"Onaylandı",'3. İzin Kaydı'!$C$5:$C$200,"&lt;="&amp;('1. Kurulum'!$C$9+(40-1)*7+6),'3. İzin Kaydı'!$D$5:$D$200,"&gt;="&amp;('1. Kurulum'!$C$9+(40-1)*7)))</f>
        <v/>
      </c>
      <c r="AP25" s="106">
        <f>IF($A25="","",COUNTIFS('3. İzin Kaydı'!$A$5:$A$200,$A25,'3. İzin Kaydı'!$F$5:$F$200,"Onaylandı",'3. İzin Kaydı'!$C$5:$C$200,"&lt;="&amp;('1. Kurulum'!$C$9+(41-1)*7+6),'3. İzin Kaydı'!$D$5:$D$200,"&gt;="&amp;('1. Kurulum'!$C$9+(41-1)*7)))</f>
        <v/>
      </c>
      <c r="AQ25" s="106">
        <f>IF($A25="","",COUNTIFS('3. İzin Kaydı'!$A$5:$A$200,$A25,'3. İzin Kaydı'!$F$5:$F$200,"Onaylandı",'3. İzin Kaydı'!$C$5:$C$200,"&lt;="&amp;('1. Kurulum'!$C$9+(42-1)*7+6),'3. İzin Kaydı'!$D$5:$D$200,"&gt;="&amp;('1. Kurulum'!$C$9+(42-1)*7)))</f>
        <v/>
      </c>
      <c r="AR25" s="106">
        <f>IF($A25="","",COUNTIFS('3. İzin Kaydı'!$A$5:$A$200,$A25,'3. İzin Kaydı'!$F$5:$F$200,"Onaylandı",'3. İzin Kaydı'!$C$5:$C$200,"&lt;="&amp;('1. Kurulum'!$C$9+(43-1)*7+6),'3. İzin Kaydı'!$D$5:$D$200,"&gt;="&amp;('1. Kurulum'!$C$9+(43-1)*7)))</f>
        <v/>
      </c>
      <c r="AS25" s="106">
        <f>IF($A25="","",COUNTIFS('3. İzin Kaydı'!$A$5:$A$200,$A25,'3. İzin Kaydı'!$F$5:$F$200,"Onaylandı",'3. İzin Kaydı'!$C$5:$C$200,"&lt;="&amp;('1. Kurulum'!$C$9+(44-1)*7+6),'3. İzin Kaydı'!$D$5:$D$200,"&gt;="&amp;('1. Kurulum'!$C$9+(44-1)*7)))</f>
        <v/>
      </c>
      <c r="AT25" s="106">
        <f>IF($A25="","",COUNTIFS('3. İzin Kaydı'!$A$5:$A$200,$A25,'3. İzin Kaydı'!$F$5:$F$200,"Onaylandı",'3. İzin Kaydı'!$C$5:$C$200,"&lt;="&amp;('1. Kurulum'!$C$9+(45-1)*7+6),'3. İzin Kaydı'!$D$5:$D$200,"&gt;="&amp;('1. Kurulum'!$C$9+(45-1)*7)))</f>
        <v/>
      </c>
      <c r="AU25" s="106">
        <f>IF($A25="","",COUNTIFS('3. İzin Kaydı'!$A$5:$A$200,$A25,'3. İzin Kaydı'!$F$5:$F$200,"Onaylandı",'3. İzin Kaydı'!$C$5:$C$200,"&lt;="&amp;('1. Kurulum'!$C$9+(46-1)*7+6),'3. İzin Kaydı'!$D$5:$D$200,"&gt;="&amp;('1. Kurulum'!$C$9+(46-1)*7)))</f>
        <v/>
      </c>
      <c r="AV25" s="106">
        <f>IF($A25="","",COUNTIFS('3. İzin Kaydı'!$A$5:$A$200,$A25,'3. İzin Kaydı'!$F$5:$F$200,"Onaylandı",'3. İzin Kaydı'!$C$5:$C$200,"&lt;="&amp;('1. Kurulum'!$C$9+(47-1)*7+6),'3. İzin Kaydı'!$D$5:$D$200,"&gt;="&amp;('1. Kurulum'!$C$9+(47-1)*7)))</f>
        <v/>
      </c>
      <c r="AW25" s="106">
        <f>IF($A25="","",COUNTIFS('3. İzin Kaydı'!$A$5:$A$200,$A25,'3. İzin Kaydı'!$F$5:$F$200,"Onaylandı",'3. İzin Kaydı'!$C$5:$C$200,"&lt;="&amp;('1. Kurulum'!$C$9+(48-1)*7+6),'3. İzin Kaydı'!$D$5:$D$200,"&gt;="&amp;('1. Kurulum'!$C$9+(48-1)*7)))</f>
        <v/>
      </c>
      <c r="AX25" s="106">
        <f>IF($A25="","",COUNTIFS('3. İzin Kaydı'!$A$5:$A$200,$A25,'3. İzin Kaydı'!$F$5:$F$200,"Onaylandı",'3. İzin Kaydı'!$C$5:$C$200,"&lt;="&amp;('1. Kurulum'!$C$9+(49-1)*7+6),'3. İzin Kaydı'!$D$5:$D$200,"&gt;="&amp;('1. Kurulum'!$C$9+(49-1)*7)))</f>
        <v/>
      </c>
      <c r="AY25" s="106">
        <f>IF($A25="","",COUNTIFS('3. İzin Kaydı'!$A$5:$A$200,$A25,'3. İzin Kaydı'!$F$5:$F$200,"Onaylandı",'3. İzin Kaydı'!$C$5:$C$200,"&lt;="&amp;('1. Kurulum'!$C$9+(50-1)*7+6),'3. İzin Kaydı'!$D$5:$D$200,"&gt;="&amp;('1. Kurulum'!$C$9+(50-1)*7)))</f>
        <v/>
      </c>
      <c r="AZ25" s="106">
        <f>IF($A25="","",COUNTIFS('3. İzin Kaydı'!$A$5:$A$200,$A25,'3. İzin Kaydı'!$F$5:$F$200,"Onaylandı",'3. İzin Kaydı'!$C$5:$C$200,"&lt;="&amp;('1. Kurulum'!$C$9+(51-1)*7+6),'3. İzin Kaydı'!$D$5:$D$200,"&gt;="&amp;('1. Kurulum'!$C$9+(51-1)*7)))</f>
        <v/>
      </c>
      <c r="BA25" s="106">
        <f>IF($A25="","",COUNTIFS('3. İzin Kaydı'!$A$5:$A$200,$A25,'3. İzin Kaydı'!$F$5:$F$200,"Onaylandı",'3. İzin Kaydı'!$C$5:$C$200,"&lt;="&amp;('1. Kurulum'!$C$9+(52-1)*7+6),'3. İzin Kaydı'!$D$5:$D$200,"&gt;="&amp;('1. Kurulum'!$C$9+(52-1)*7)))</f>
        <v/>
      </c>
    </row>
    <row r="26" ht="18" customHeight="1" s="55">
      <c r="A26" s="105">
        <f>IF('2. Çalışanlar'!A26="","",'2. Çalışanlar'!A26)</f>
        <v/>
      </c>
      <c r="B26" s="106">
        <f>IF($A26="","",COUNTIFS('3. İzin Kaydı'!$A$5:$A$200,$A26,'3. İzin Kaydı'!$F$5:$F$200,"Onaylandı",'3. İzin Kaydı'!$C$5:$C$200,"&lt;="&amp;('1. Kurulum'!$C$9+(1-1)*7+6),'3. İzin Kaydı'!$D$5:$D$200,"&gt;="&amp;('1. Kurulum'!$C$9+(1-1)*7)))</f>
        <v/>
      </c>
      <c r="C26" s="106">
        <f>IF($A26="","",COUNTIFS('3. İzin Kaydı'!$A$5:$A$200,$A26,'3. İzin Kaydı'!$F$5:$F$200,"Onaylandı",'3. İzin Kaydı'!$C$5:$C$200,"&lt;="&amp;('1. Kurulum'!$C$9+(2-1)*7+6),'3. İzin Kaydı'!$D$5:$D$200,"&gt;="&amp;('1. Kurulum'!$C$9+(2-1)*7)))</f>
        <v/>
      </c>
      <c r="D26" s="106">
        <f>IF($A26="","",COUNTIFS('3. İzin Kaydı'!$A$5:$A$200,$A26,'3. İzin Kaydı'!$F$5:$F$200,"Onaylandı",'3. İzin Kaydı'!$C$5:$C$200,"&lt;="&amp;('1. Kurulum'!$C$9+(3-1)*7+6),'3. İzin Kaydı'!$D$5:$D$200,"&gt;="&amp;('1. Kurulum'!$C$9+(3-1)*7)))</f>
        <v/>
      </c>
      <c r="E26" s="106">
        <f>IF($A26="","",COUNTIFS('3. İzin Kaydı'!$A$5:$A$200,$A26,'3. İzin Kaydı'!$F$5:$F$200,"Onaylandı",'3. İzin Kaydı'!$C$5:$C$200,"&lt;="&amp;('1. Kurulum'!$C$9+(4-1)*7+6),'3. İzin Kaydı'!$D$5:$D$200,"&gt;="&amp;('1. Kurulum'!$C$9+(4-1)*7)))</f>
        <v/>
      </c>
      <c r="F26" s="106">
        <f>IF($A26="","",COUNTIFS('3. İzin Kaydı'!$A$5:$A$200,$A26,'3. İzin Kaydı'!$F$5:$F$200,"Onaylandı",'3. İzin Kaydı'!$C$5:$C$200,"&lt;="&amp;('1. Kurulum'!$C$9+(5-1)*7+6),'3. İzin Kaydı'!$D$5:$D$200,"&gt;="&amp;('1. Kurulum'!$C$9+(5-1)*7)))</f>
        <v/>
      </c>
      <c r="G26" s="106">
        <f>IF($A26="","",COUNTIFS('3. İzin Kaydı'!$A$5:$A$200,$A26,'3. İzin Kaydı'!$F$5:$F$200,"Onaylandı",'3. İzin Kaydı'!$C$5:$C$200,"&lt;="&amp;('1. Kurulum'!$C$9+(6-1)*7+6),'3. İzin Kaydı'!$D$5:$D$200,"&gt;="&amp;('1. Kurulum'!$C$9+(6-1)*7)))</f>
        <v/>
      </c>
      <c r="H26" s="106">
        <f>IF($A26="","",COUNTIFS('3. İzin Kaydı'!$A$5:$A$200,$A26,'3. İzin Kaydı'!$F$5:$F$200,"Onaylandı",'3. İzin Kaydı'!$C$5:$C$200,"&lt;="&amp;('1. Kurulum'!$C$9+(7-1)*7+6),'3. İzin Kaydı'!$D$5:$D$200,"&gt;="&amp;('1. Kurulum'!$C$9+(7-1)*7)))</f>
        <v/>
      </c>
      <c r="I26" s="106">
        <f>IF($A26="","",COUNTIFS('3. İzin Kaydı'!$A$5:$A$200,$A26,'3. İzin Kaydı'!$F$5:$F$200,"Onaylandı",'3. İzin Kaydı'!$C$5:$C$200,"&lt;="&amp;('1. Kurulum'!$C$9+(8-1)*7+6),'3. İzin Kaydı'!$D$5:$D$200,"&gt;="&amp;('1. Kurulum'!$C$9+(8-1)*7)))</f>
        <v/>
      </c>
      <c r="J26" s="106">
        <f>IF($A26="","",COUNTIFS('3. İzin Kaydı'!$A$5:$A$200,$A26,'3. İzin Kaydı'!$F$5:$F$200,"Onaylandı",'3. İzin Kaydı'!$C$5:$C$200,"&lt;="&amp;('1. Kurulum'!$C$9+(9-1)*7+6),'3. İzin Kaydı'!$D$5:$D$200,"&gt;="&amp;('1. Kurulum'!$C$9+(9-1)*7)))</f>
        <v/>
      </c>
      <c r="K26" s="106">
        <f>IF($A26="","",COUNTIFS('3. İzin Kaydı'!$A$5:$A$200,$A26,'3. İzin Kaydı'!$F$5:$F$200,"Onaylandı",'3. İzin Kaydı'!$C$5:$C$200,"&lt;="&amp;('1. Kurulum'!$C$9+(10-1)*7+6),'3. İzin Kaydı'!$D$5:$D$200,"&gt;="&amp;('1. Kurulum'!$C$9+(10-1)*7)))</f>
        <v/>
      </c>
      <c r="L26" s="106">
        <f>IF($A26="","",COUNTIFS('3. İzin Kaydı'!$A$5:$A$200,$A26,'3. İzin Kaydı'!$F$5:$F$200,"Onaylandı",'3. İzin Kaydı'!$C$5:$C$200,"&lt;="&amp;('1. Kurulum'!$C$9+(11-1)*7+6),'3. İzin Kaydı'!$D$5:$D$200,"&gt;="&amp;('1. Kurulum'!$C$9+(11-1)*7)))</f>
        <v/>
      </c>
      <c r="M26" s="106">
        <f>IF($A26="","",COUNTIFS('3. İzin Kaydı'!$A$5:$A$200,$A26,'3. İzin Kaydı'!$F$5:$F$200,"Onaylandı",'3. İzin Kaydı'!$C$5:$C$200,"&lt;="&amp;('1. Kurulum'!$C$9+(12-1)*7+6),'3. İzin Kaydı'!$D$5:$D$200,"&gt;="&amp;('1. Kurulum'!$C$9+(12-1)*7)))</f>
        <v/>
      </c>
      <c r="N26" s="106">
        <f>IF($A26="","",COUNTIFS('3. İzin Kaydı'!$A$5:$A$200,$A26,'3. İzin Kaydı'!$F$5:$F$200,"Onaylandı",'3. İzin Kaydı'!$C$5:$C$200,"&lt;="&amp;('1. Kurulum'!$C$9+(13-1)*7+6),'3. İzin Kaydı'!$D$5:$D$200,"&gt;="&amp;('1. Kurulum'!$C$9+(13-1)*7)))</f>
        <v/>
      </c>
      <c r="O26" s="106">
        <f>IF($A26="","",COUNTIFS('3. İzin Kaydı'!$A$5:$A$200,$A26,'3. İzin Kaydı'!$F$5:$F$200,"Onaylandı",'3. İzin Kaydı'!$C$5:$C$200,"&lt;="&amp;('1. Kurulum'!$C$9+(14-1)*7+6),'3. İzin Kaydı'!$D$5:$D$200,"&gt;="&amp;('1. Kurulum'!$C$9+(14-1)*7)))</f>
        <v/>
      </c>
      <c r="P26" s="106">
        <f>IF($A26="","",COUNTIFS('3. İzin Kaydı'!$A$5:$A$200,$A26,'3. İzin Kaydı'!$F$5:$F$200,"Onaylandı",'3. İzin Kaydı'!$C$5:$C$200,"&lt;="&amp;('1. Kurulum'!$C$9+(15-1)*7+6),'3. İzin Kaydı'!$D$5:$D$200,"&gt;="&amp;('1. Kurulum'!$C$9+(15-1)*7)))</f>
        <v/>
      </c>
      <c r="Q26" s="106">
        <f>IF($A26="","",COUNTIFS('3. İzin Kaydı'!$A$5:$A$200,$A26,'3. İzin Kaydı'!$F$5:$F$200,"Onaylandı",'3. İzin Kaydı'!$C$5:$C$200,"&lt;="&amp;('1. Kurulum'!$C$9+(16-1)*7+6),'3. İzin Kaydı'!$D$5:$D$200,"&gt;="&amp;('1. Kurulum'!$C$9+(16-1)*7)))</f>
        <v/>
      </c>
      <c r="R26" s="106">
        <f>IF($A26="","",COUNTIFS('3. İzin Kaydı'!$A$5:$A$200,$A26,'3. İzin Kaydı'!$F$5:$F$200,"Onaylandı",'3. İzin Kaydı'!$C$5:$C$200,"&lt;="&amp;('1. Kurulum'!$C$9+(17-1)*7+6),'3. İzin Kaydı'!$D$5:$D$200,"&gt;="&amp;('1. Kurulum'!$C$9+(17-1)*7)))</f>
        <v/>
      </c>
      <c r="S26" s="106">
        <f>IF($A26="","",COUNTIFS('3. İzin Kaydı'!$A$5:$A$200,$A26,'3. İzin Kaydı'!$F$5:$F$200,"Onaylandı",'3. İzin Kaydı'!$C$5:$C$200,"&lt;="&amp;('1. Kurulum'!$C$9+(18-1)*7+6),'3. İzin Kaydı'!$D$5:$D$200,"&gt;="&amp;('1. Kurulum'!$C$9+(18-1)*7)))</f>
        <v/>
      </c>
      <c r="T26" s="106">
        <f>IF($A26="","",COUNTIFS('3. İzin Kaydı'!$A$5:$A$200,$A26,'3. İzin Kaydı'!$F$5:$F$200,"Onaylandı",'3. İzin Kaydı'!$C$5:$C$200,"&lt;="&amp;('1. Kurulum'!$C$9+(19-1)*7+6),'3. İzin Kaydı'!$D$5:$D$200,"&gt;="&amp;('1. Kurulum'!$C$9+(19-1)*7)))</f>
        <v/>
      </c>
      <c r="U26" s="106">
        <f>IF($A26="","",COUNTIFS('3. İzin Kaydı'!$A$5:$A$200,$A26,'3. İzin Kaydı'!$F$5:$F$200,"Onaylandı",'3. İzin Kaydı'!$C$5:$C$200,"&lt;="&amp;('1. Kurulum'!$C$9+(20-1)*7+6),'3. İzin Kaydı'!$D$5:$D$200,"&gt;="&amp;('1. Kurulum'!$C$9+(20-1)*7)))</f>
        <v/>
      </c>
      <c r="V26" s="106">
        <f>IF($A26="","",COUNTIFS('3. İzin Kaydı'!$A$5:$A$200,$A26,'3. İzin Kaydı'!$F$5:$F$200,"Onaylandı",'3. İzin Kaydı'!$C$5:$C$200,"&lt;="&amp;('1. Kurulum'!$C$9+(21-1)*7+6),'3. İzin Kaydı'!$D$5:$D$200,"&gt;="&amp;('1. Kurulum'!$C$9+(21-1)*7)))</f>
        <v/>
      </c>
      <c r="W26" s="106">
        <f>IF($A26="","",COUNTIFS('3. İzin Kaydı'!$A$5:$A$200,$A26,'3. İzin Kaydı'!$F$5:$F$200,"Onaylandı",'3. İzin Kaydı'!$C$5:$C$200,"&lt;="&amp;('1. Kurulum'!$C$9+(22-1)*7+6),'3. İzin Kaydı'!$D$5:$D$200,"&gt;="&amp;('1. Kurulum'!$C$9+(22-1)*7)))</f>
        <v/>
      </c>
      <c r="X26" s="106">
        <f>IF($A26="","",COUNTIFS('3. İzin Kaydı'!$A$5:$A$200,$A26,'3. İzin Kaydı'!$F$5:$F$200,"Onaylandı",'3. İzin Kaydı'!$C$5:$C$200,"&lt;="&amp;('1. Kurulum'!$C$9+(23-1)*7+6),'3. İzin Kaydı'!$D$5:$D$200,"&gt;="&amp;('1. Kurulum'!$C$9+(23-1)*7)))</f>
        <v/>
      </c>
      <c r="Y26" s="106">
        <f>IF($A26="","",COUNTIFS('3. İzin Kaydı'!$A$5:$A$200,$A26,'3. İzin Kaydı'!$F$5:$F$200,"Onaylandı",'3. İzin Kaydı'!$C$5:$C$200,"&lt;="&amp;('1. Kurulum'!$C$9+(24-1)*7+6),'3. İzin Kaydı'!$D$5:$D$200,"&gt;="&amp;('1. Kurulum'!$C$9+(24-1)*7)))</f>
        <v/>
      </c>
      <c r="Z26" s="106">
        <f>IF($A26="","",COUNTIFS('3. İzin Kaydı'!$A$5:$A$200,$A26,'3. İzin Kaydı'!$F$5:$F$200,"Onaylandı",'3. İzin Kaydı'!$C$5:$C$200,"&lt;="&amp;('1. Kurulum'!$C$9+(25-1)*7+6),'3. İzin Kaydı'!$D$5:$D$200,"&gt;="&amp;('1. Kurulum'!$C$9+(25-1)*7)))</f>
        <v/>
      </c>
      <c r="AA26" s="106">
        <f>IF($A26="","",COUNTIFS('3. İzin Kaydı'!$A$5:$A$200,$A26,'3. İzin Kaydı'!$F$5:$F$200,"Onaylandı",'3. İzin Kaydı'!$C$5:$C$200,"&lt;="&amp;('1. Kurulum'!$C$9+(26-1)*7+6),'3. İzin Kaydı'!$D$5:$D$200,"&gt;="&amp;('1. Kurulum'!$C$9+(26-1)*7)))</f>
        <v/>
      </c>
      <c r="AB26" s="106">
        <f>IF($A26="","",COUNTIFS('3. İzin Kaydı'!$A$5:$A$200,$A26,'3. İzin Kaydı'!$F$5:$F$200,"Onaylandı",'3. İzin Kaydı'!$C$5:$C$200,"&lt;="&amp;('1. Kurulum'!$C$9+(27-1)*7+6),'3. İzin Kaydı'!$D$5:$D$200,"&gt;="&amp;('1. Kurulum'!$C$9+(27-1)*7)))</f>
        <v/>
      </c>
      <c r="AC26" s="106">
        <f>IF($A26="","",COUNTIFS('3. İzin Kaydı'!$A$5:$A$200,$A26,'3. İzin Kaydı'!$F$5:$F$200,"Onaylandı",'3. İzin Kaydı'!$C$5:$C$200,"&lt;="&amp;('1. Kurulum'!$C$9+(28-1)*7+6),'3. İzin Kaydı'!$D$5:$D$200,"&gt;="&amp;('1. Kurulum'!$C$9+(28-1)*7)))</f>
        <v/>
      </c>
      <c r="AD26" s="106">
        <f>IF($A26="","",COUNTIFS('3. İzin Kaydı'!$A$5:$A$200,$A26,'3. İzin Kaydı'!$F$5:$F$200,"Onaylandı",'3. İzin Kaydı'!$C$5:$C$200,"&lt;="&amp;('1. Kurulum'!$C$9+(29-1)*7+6),'3. İzin Kaydı'!$D$5:$D$200,"&gt;="&amp;('1. Kurulum'!$C$9+(29-1)*7)))</f>
        <v/>
      </c>
      <c r="AE26" s="106">
        <f>IF($A26="","",COUNTIFS('3. İzin Kaydı'!$A$5:$A$200,$A26,'3. İzin Kaydı'!$F$5:$F$200,"Onaylandı",'3. İzin Kaydı'!$C$5:$C$200,"&lt;="&amp;('1. Kurulum'!$C$9+(30-1)*7+6),'3. İzin Kaydı'!$D$5:$D$200,"&gt;="&amp;('1. Kurulum'!$C$9+(30-1)*7)))</f>
        <v/>
      </c>
      <c r="AF26" s="106">
        <f>IF($A26="","",COUNTIFS('3. İzin Kaydı'!$A$5:$A$200,$A26,'3. İzin Kaydı'!$F$5:$F$200,"Onaylandı",'3. İzin Kaydı'!$C$5:$C$200,"&lt;="&amp;('1. Kurulum'!$C$9+(31-1)*7+6),'3. İzin Kaydı'!$D$5:$D$200,"&gt;="&amp;('1. Kurulum'!$C$9+(31-1)*7)))</f>
        <v/>
      </c>
      <c r="AG26" s="106">
        <f>IF($A26="","",COUNTIFS('3. İzin Kaydı'!$A$5:$A$200,$A26,'3. İzin Kaydı'!$F$5:$F$200,"Onaylandı",'3. İzin Kaydı'!$C$5:$C$200,"&lt;="&amp;('1. Kurulum'!$C$9+(32-1)*7+6),'3. İzin Kaydı'!$D$5:$D$200,"&gt;="&amp;('1. Kurulum'!$C$9+(32-1)*7)))</f>
        <v/>
      </c>
      <c r="AH26" s="106">
        <f>IF($A26="","",COUNTIFS('3. İzin Kaydı'!$A$5:$A$200,$A26,'3. İzin Kaydı'!$F$5:$F$200,"Onaylandı",'3. İzin Kaydı'!$C$5:$C$200,"&lt;="&amp;('1. Kurulum'!$C$9+(33-1)*7+6),'3. İzin Kaydı'!$D$5:$D$200,"&gt;="&amp;('1. Kurulum'!$C$9+(33-1)*7)))</f>
        <v/>
      </c>
      <c r="AI26" s="106">
        <f>IF($A26="","",COUNTIFS('3. İzin Kaydı'!$A$5:$A$200,$A26,'3. İzin Kaydı'!$F$5:$F$200,"Onaylandı",'3. İzin Kaydı'!$C$5:$C$200,"&lt;="&amp;('1. Kurulum'!$C$9+(34-1)*7+6),'3. İzin Kaydı'!$D$5:$D$200,"&gt;="&amp;('1. Kurulum'!$C$9+(34-1)*7)))</f>
        <v/>
      </c>
      <c r="AJ26" s="106">
        <f>IF($A26="","",COUNTIFS('3. İzin Kaydı'!$A$5:$A$200,$A26,'3. İzin Kaydı'!$F$5:$F$200,"Onaylandı",'3. İzin Kaydı'!$C$5:$C$200,"&lt;="&amp;('1. Kurulum'!$C$9+(35-1)*7+6),'3. İzin Kaydı'!$D$5:$D$200,"&gt;="&amp;('1. Kurulum'!$C$9+(35-1)*7)))</f>
        <v/>
      </c>
      <c r="AK26" s="106">
        <f>IF($A26="","",COUNTIFS('3. İzin Kaydı'!$A$5:$A$200,$A26,'3. İzin Kaydı'!$F$5:$F$200,"Onaylandı",'3. İzin Kaydı'!$C$5:$C$200,"&lt;="&amp;('1. Kurulum'!$C$9+(36-1)*7+6),'3. İzin Kaydı'!$D$5:$D$200,"&gt;="&amp;('1. Kurulum'!$C$9+(36-1)*7)))</f>
        <v/>
      </c>
      <c r="AL26" s="106">
        <f>IF($A26="","",COUNTIFS('3. İzin Kaydı'!$A$5:$A$200,$A26,'3. İzin Kaydı'!$F$5:$F$200,"Onaylandı",'3. İzin Kaydı'!$C$5:$C$200,"&lt;="&amp;('1. Kurulum'!$C$9+(37-1)*7+6),'3. İzin Kaydı'!$D$5:$D$200,"&gt;="&amp;('1. Kurulum'!$C$9+(37-1)*7)))</f>
        <v/>
      </c>
      <c r="AM26" s="106">
        <f>IF($A26="","",COUNTIFS('3. İzin Kaydı'!$A$5:$A$200,$A26,'3. İzin Kaydı'!$F$5:$F$200,"Onaylandı",'3. İzin Kaydı'!$C$5:$C$200,"&lt;="&amp;('1. Kurulum'!$C$9+(38-1)*7+6),'3. İzin Kaydı'!$D$5:$D$200,"&gt;="&amp;('1. Kurulum'!$C$9+(38-1)*7)))</f>
        <v/>
      </c>
      <c r="AN26" s="106">
        <f>IF($A26="","",COUNTIFS('3. İzin Kaydı'!$A$5:$A$200,$A26,'3. İzin Kaydı'!$F$5:$F$200,"Onaylandı",'3. İzin Kaydı'!$C$5:$C$200,"&lt;="&amp;('1. Kurulum'!$C$9+(39-1)*7+6),'3. İzin Kaydı'!$D$5:$D$200,"&gt;="&amp;('1. Kurulum'!$C$9+(39-1)*7)))</f>
        <v/>
      </c>
      <c r="AO26" s="106">
        <f>IF($A26="","",COUNTIFS('3. İzin Kaydı'!$A$5:$A$200,$A26,'3. İzin Kaydı'!$F$5:$F$200,"Onaylandı",'3. İzin Kaydı'!$C$5:$C$200,"&lt;="&amp;('1. Kurulum'!$C$9+(40-1)*7+6),'3. İzin Kaydı'!$D$5:$D$200,"&gt;="&amp;('1. Kurulum'!$C$9+(40-1)*7)))</f>
        <v/>
      </c>
      <c r="AP26" s="106">
        <f>IF($A26="","",COUNTIFS('3. İzin Kaydı'!$A$5:$A$200,$A26,'3. İzin Kaydı'!$F$5:$F$200,"Onaylandı",'3. İzin Kaydı'!$C$5:$C$200,"&lt;="&amp;('1. Kurulum'!$C$9+(41-1)*7+6),'3. İzin Kaydı'!$D$5:$D$200,"&gt;="&amp;('1. Kurulum'!$C$9+(41-1)*7)))</f>
        <v/>
      </c>
      <c r="AQ26" s="106">
        <f>IF($A26="","",COUNTIFS('3. İzin Kaydı'!$A$5:$A$200,$A26,'3. İzin Kaydı'!$F$5:$F$200,"Onaylandı",'3. İzin Kaydı'!$C$5:$C$200,"&lt;="&amp;('1. Kurulum'!$C$9+(42-1)*7+6),'3. İzin Kaydı'!$D$5:$D$200,"&gt;="&amp;('1. Kurulum'!$C$9+(42-1)*7)))</f>
        <v/>
      </c>
      <c r="AR26" s="106">
        <f>IF($A26="","",COUNTIFS('3. İzin Kaydı'!$A$5:$A$200,$A26,'3. İzin Kaydı'!$F$5:$F$200,"Onaylandı",'3. İzin Kaydı'!$C$5:$C$200,"&lt;="&amp;('1. Kurulum'!$C$9+(43-1)*7+6),'3. İzin Kaydı'!$D$5:$D$200,"&gt;="&amp;('1. Kurulum'!$C$9+(43-1)*7)))</f>
        <v/>
      </c>
      <c r="AS26" s="106">
        <f>IF($A26="","",COUNTIFS('3. İzin Kaydı'!$A$5:$A$200,$A26,'3. İzin Kaydı'!$F$5:$F$200,"Onaylandı",'3. İzin Kaydı'!$C$5:$C$200,"&lt;="&amp;('1. Kurulum'!$C$9+(44-1)*7+6),'3. İzin Kaydı'!$D$5:$D$200,"&gt;="&amp;('1. Kurulum'!$C$9+(44-1)*7)))</f>
        <v/>
      </c>
      <c r="AT26" s="106">
        <f>IF($A26="","",COUNTIFS('3. İzin Kaydı'!$A$5:$A$200,$A26,'3. İzin Kaydı'!$F$5:$F$200,"Onaylandı",'3. İzin Kaydı'!$C$5:$C$200,"&lt;="&amp;('1. Kurulum'!$C$9+(45-1)*7+6),'3. İzin Kaydı'!$D$5:$D$200,"&gt;="&amp;('1. Kurulum'!$C$9+(45-1)*7)))</f>
        <v/>
      </c>
      <c r="AU26" s="106">
        <f>IF($A26="","",COUNTIFS('3. İzin Kaydı'!$A$5:$A$200,$A26,'3. İzin Kaydı'!$F$5:$F$200,"Onaylandı",'3. İzin Kaydı'!$C$5:$C$200,"&lt;="&amp;('1. Kurulum'!$C$9+(46-1)*7+6),'3. İzin Kaydı'!$D$5:$D$200,"&gt;="&amp;('1. Kurulum'!$C$9+(46-1)*7)))</f>
        <v/>
      </c>
      <c r="AV26" s="106">
        <f>IF($A26="","",COUNTIFS('3. İzin Kaydı'!$A$5:$A$200,$A26,'3. İzin Kaydı'!$F$5:$F$200,"Onaylandı",'3. İzin Kaydı'!$C$5:$C$200,"&lt;="&amp;('1. Kurulum'!$C$9+(47-1)*7+6),'3. İzin Kaydı'!$D$5:$D$200,"&gt;="&amp;('1. Kurulum'!$C$9+(47-1)*7)))</f>
        <v/>
      </c>
      <c r="AW26" s="106">
        <f>IF($A26="","",COUNTIFS('3. İzin Kaydı'!$A$5:$A$200,$A26,'3. İzin Kaydı'!$F$5:$F$200,"Onaylandı",'3. İzin Kaydı'!$C$5:$C$200,"&lt;="&amp;('1. Kurulum'!$C$9+(48-1)*7+6),'3. İzin Kaydı'!$D$5:$D$200,"&gt;="&amp;('1. Kurulum'!$C$9+(48-1)*7)))</f>
        <v/>
      </c>
      <c r="AX26" s="106">
        <f>IF($A26="","",COUNTIFS('3. İzin Kaydı'!$A$5:$A$200,$A26,'3. İzin Kaydı'!$F$5:$F$200,"Onaylandı",'3. İzin Kaydı'!$C$5:$C$200,"&lt;="&amp;('1. Kurulum'!$C$9+(49-1)*7+6),'3. İzin Kaydı'!$D$5:$D$200,"&gt;="&amp;('1. Kurulum'!$C$9+(49-1)*7)))</f>
        <v/>
      </c>
      <c r="AY26" s="106">
        <f>IF($A26="","",COUNTIFS('3. İzin Kaydı'!$A$5:$A$200,$A26,'3. İzin Kaydı'!$F$5:$F$200,"Onaylandı",'3. İzin Kaydı'!$C$5:$C$200,"&lt;="&amp;('1. Kurulum'!$C$9+(50-1)*7+6),'3. İzin Kaydı'!$D$5:$D$200,"&gt;="&amp;('1. Kurulum'!$C$9+(50-1)*7)))</f>
        <v/>
      </c>
      <c r="AZ26" s="106">
        <f>IF($A26="","",COUNTIFS('3. İzin Kaydı'!$A$5:$A$200,$A26,'3. İzin Kaydı'!$F$5:$F$200,"Onaylandı",'3. İzin Kaydı'!$C$5:$C$200,"&lt;="&amp;('1. Kurulum'!$C$9+(51-1)*7+6),'3. İzin Kaydı'!$D$5:$D$200,"&gt;="&amp;('1. Kurulum'!$C$9+(51-1)*7)))</f>
        <v/>
      </c>
      <c r="BA26" s="106">
        <f>IF($A26="","",COUNTIFS('3. İzin Kaydı'!$A$5:$A$200,$A26,'3. İzin Kaydı'!$F$5:$F$200,"Onaylandı",'3. İzin Kaydı'!$C$5:$C$200,"&lt;="&amp;('1. Kurulum'!$C$9+(52-1)*7+6),'3. İzin Kaydı'!$D$5:$D$200,"&gt;="&amp;('1. Kurulum'!$C$9+(52-1)*7)))</f>
        <v/>
      </c>
    </row>
    <row r="27" ht="18" customHeight="1" s="55">
      <c r="A27" s="105">
        <f>IF('2. Çalışanlar'!A27="","",'2. Çalışanlar'!A27)</f>
        <v/>
      </c>
      <c r="B27" s="106">
        <f>IF($A27="","",COUNTIFS('3. İzin Kaydı'!$A$5:$A$200,$A27,'3. İzin Kaydı'!$F$5:$F$200,"Onaylandı",'3. İzin Kaydı'!$C$5:$C$200,"&lt;="&amp;('1. Kurulum'!$C$9+(1-1)*7+6),'3. İzin Kaydı'!$D$5:$D$200,"&gt;="&amp;('1. Kurulum'!$C$9+(1-1)*7)))</f>
        <v/>
      </c>
      <c r="C27" s="106">
        <f>IF($A27="","",COUNTIFS('3. İzin Kaydı'!$A$5:$A$200,$A27,'3. İzin Kaydı'!$F$5:$F$200,"Onaylandı",'3. İzin Kaydı'!$C$5:$C$200,"&lt;="&amp;('1. Kurulum'!$C$9+(2-1)*7+6),'3. İzin Kaydı'!$D$5:$D$200,"&gt;="&amp;('1. Kurulum'!$C$9+(2-1)*7)))</f>
        <v/>
      </c>
      <c r="D27" s="106">
        <f>IF($A27="","",COUNTIFS('3. İzin Kaydı'!$A$5:$A$200,$A27,'3. İzin Kaydı'!$F$5:$F$200,"Onaylandı",'3. İzin Kaydı'!$C$5:$C$200,"&lt;="&amp;('1. Kurulum'!$C$9+(3-1)*7+6),'3. İzin Kaydı'!$D$5:$D$200,"&gt;="&amp;('1. Kurulum'!$C$9+(3-1)*7)))</f>
        <v/>
      </c>
      <c r="E27" s="106">
        <f>IF($A27="","",COUNTIFS('3. İzin Kaydı'!$A$5:$A$200,$A27,'3. İzin Kaydı'!$F$5:$F$200,"Onaylandı",'3. İzin Kaydı'!$C$5:$C$200,"&lt;="&amp;('1. Kurulum'!$C$9+(4-1)*7+6),'3. İzin Kaydı'!$D$5:$D$200,"&gt;="&amp;('1. Kurulum'!$C$9+(4-1)*7)))</f>
        <v/>
      </c>
      <c r="F27" s="106">
        <f>IF($A27="","",COUNTIFS('3. İzin Kaydı'!$A$5:$A$200,$A27,'3. İzin Kaydı'!$F$5:$F$200,"Onaylandı",'3. İzin Kaydı'!$C$5:$C$200,"&lt;="&amp;('1. Kurulum'!$C$9+(5-1)*7+6),'3. İzin Kaydı'!$D$5:$D$200,"&gt;="&amp;('1. Kurulum'!$C$9+(5-1)*7)))</f>
        <v/>
      </c>
      <c r="G27" s="106">
        <f>IF($A27="","",COUNTIFS('3. İzin Kaydı'!$A$5:$A$200,$A27,'3. İzin Kaydı'!$F$5:$F$200,"Onaylandı",'3. İzin Kaydı'!$C$5:$C$200,"&lt;="&amp;('1. Kurulum'!$C$9+(6-1)*7+6),'3. İzin Kaydı'!$D$5:$D$200,"&gt;="&amp;('1. Kurulum'!$C$9+(6-1)*7)))</f>
        <v/>
      </c>
      <c r="H27" s="106">
        <f>IF($A27="","",COUNTIFS('3. İzin Kaydı'!$A$5:$A$200,$A27,'3. İzin Kaydı'!$F$5:$F$200,"Onaylandı",'3. İzin Kaydı'!$C$5:$C$200,"&lt;="&amp;('1. Kurulum'!$C$9+(7-1)*7+6),'3. İzin Kaydı'!$D$5:$D$200,"&gt;="&amp;('1. Kurulum'!$C$9+(7-1)*7)))</f>
        <v/>
      </c>
      <c r="I27" s="106">
        <f>IF($A27="","",COUNTIFS('3. İzin Kaydı'!$A$5:$A$200,$A27,'3. İzin Kaydı'!$F$5:$F$200,"Onaylandı",'3. İzin Kaydı'!$C$5:$C$200,"&lt;="&amp;('1. Kurulum'!$C$9+(8-1)*7+6),'3. İzin Kaydı'!$D$5:$D$200,"&gt;="&amp;('1. Kurulum'!$C$9+(8-1)*7)))</f>
        <v/>
      </c>
      <c r="J27" s="106">
        <f>IF($A27="","",COUNTIFS('3. İzin Kaydı'!$A$5:$A$200,$A27,'3. İzin Kaydı'!$F$5:$F$200,"Onaylandı",'3. İzin Kaydı'!$C$5:$C$200,"&lt;="&amp;('1. Kurulum'!$C$9+(9-1)*7+6),'3. İzin Kaydı'!$D$5:$D$200,"&gt;="&amp;('1. Kurulum'!$C$9+(9-1)*7)))</f>
        <v/>
      </c>
      <c r="K27" s="106">
        <f>IF($A27="","",COUNTIFS('3. İzin Kaydı'!$A$5:$A$200,$A27,'3. İzin Kaydı'!$F$5:$F$200,"Onaylandı",'3. İzin Kaydı'!$C$5:$C$200,"&lt;="&amp;('1. Kurulum'!$C$9+(10-1)*7+6),'3. İzin Kaydı'!$D$5:$D$200,"&gt;="&amp;('1. Kurulum'!$C$9+(10-1)*7)))</f>
        <v/>
      </c>
      <c r="L27" s="106">
        <f>IF($A27="","",COUNTIFS('3. İzin Kaydı'!$A$5:$A$200,$A27,'3. İzin Kaydı'!$F$5:$F$200,"Onaylandı",'3. İzin Kaydı'!$C$5:$C$200,"&lt;="&amp;('1. Kurulum'!$C$9+(11-1)*7+6),'3. İzin Kaydı'!$D$5:$D$200,"&gt;="&amp;('1. Kurulum'!$C$9+(11-1)*7)))</f>
        <v/>
      </c>
      <c r="M27" s="106">
        <f>IF($A27="","",COUNTIFS('3. İzin Kaydı'!$A$5:$A$200,$A27,'3. İzin Kaydı'!$F$5:$F$200,"Onaylandı",'3. İzin Kaydı'!$C$5:$C$200,"&lt;="&amp;('1. Kurulum'!$C$9+(12-1)*7+6),'3. İzin Kaydı'!$D$5:$D$200,"&gt;="&amp;('1. Kurulum'!$C$9+(12-1)*7)))</f>
        <v/>
      </c>
      <c r="N27" s="106">
        <f>IF($A27="","",COUNTIFS('3. İzin Kaydı'!$A$5:$A$200,$A27,'3. İzin Kaydı'!$F$5:$F$200,"Onaylandı",'3. İzin Kaydı'!$C$5:$C$200,"&lt;="&amp;('1. Kurulum'!$C$9+(13-1)*7+6),'3. İzin Kaydı'!$D$5:$D$200,"&gt;="&amp;('1. Kurulum'!$C$9+(13-1)*7)))</f>
        <v/>
      </c>
      <c r="O27" s="106">
        <f>IF($A27="","",COUNTIFS('3. İzin Kaydı'!$A$5:$A$200,$A27,'3. İzin Kaydı'!$F$5:$F$200,"Onaylandı",'3. İzin Kaydı'!$C$5:$C$200,"&lt;="&amp;('1. Kurulum'!$C$9+(14-1)*7+6),'3. İzin Kaydı'!$D$5:$D$200,"&gt;="&amp;('1. Kurulum'!$C$9+(14-1)*7)))</f>
        <v/>
      </c>
      <c r="P27" s="106">
        <f>IF($A27="","",COUNTIFS('3. İzin Kaydı'!$A$5:$A$200,$A27,'3. İzin Kaydı'!$F$5:$F$200,"Onaylandı",'3. İzin Kaydı'!$C$5:$C$200,"&lt;="&amp;('1. Kurulum'!$C$9+(15-1)*7+6),'3. İzin Kaydı'!$D$5:$D$200,"&gt;="&amp;('1. Kurulum'!$C$9+(15-1)*7)))</f>
        <v/>
      </c>
      <c r="Q27" s="106">
        <f>IF($A27="","",COUNTIFS('3. İzin Kaydı'!$A$5:$A$200,$A27,'3. İzin Kaydı'!$F$5:$F$200,"Onaylandı",'3. İzin Kaydı'!$C$5:$C$200,"&lt;="&amp;('1. Kurulum'!$C$9+(16-1)*7+6),'3. İzin Kaydı'!$D$5:$D$200,"&gt;="&amp;('1. Kurulum'!$C$9+(16-1)*7)))</f>
        <v/>
      </c>
      <c r="R27" s="106">
        <f>IF($A27="","",COUNTIFS('3. İzin Kaydı'!$A$5:$A$200,$A27,'3. İzin Kaydı'!$F$5:$F$200,"Onaylandı",'3. İzin Kaydı'!$C$5:$C$200,"&lt;="&amp;('1. Kurulum'!$C$9+(17-1)*7+6),'3. İzin Kaydı'!$D$5:$D$200,"&gt;="&amp;('1. Kurulum'!$C$9+(17-1)*7)))</f>
        <v/>
      </c>
      <c r="S27" s="106">
        <f>IF($A27="","",COUNTIFS('3. İzin Kaydı'!$A$5:$A$200,$A27,'3. İzin Kaydı'!$F$5:$F$200,"Onaylandı",'3. İzin Kaydı'!$C$5:$C$200,"&lt;="&amp;('1. Kurulum'!$C$9+(18-1)*7+6),'3. İzin Kaydı'!$D$5:$D$200,"&gt;="&amp;('1. Kurulum'!$C$9+(18-1)*7)))</f>
        <v/>
      </c>
      <c r="T27" s="106">
        <f>IF($A27="","",COUNTIFS('3. İzin Kaydı'!$A$5:$A$200,$A27,'3. İzin Kaydı'!$F$5:$F$200,"Onaylandı",'3. İzin Kaydı'!$C$5:$C$200,"&lt;="&amp;('1. Kurulum'!$C$9+(19-1)*7+6),'3. İzin Kaydı'!$D$5:$D$200,"&gt;="&amp;('1. Kurulum'!$C$9+(19-1)*7)))</f>
        <v/>
      </c>
      <c r="U27" s="106">
        <f>IF($A27="","",COUNTIFS('3. İzin Kaydı'!$A$5:$A$200,$A27,'3. İzin Kaydı'!$F$5:$F$200,"Onaylandı",'3. İzin Kaydı'!$C$5:$C$200,"&lt;="&amp;('1. Kurulum'!$C$9+(20-1)*7+6),'3. İzin Kaydı'!$D$5:$D$200,"&gt;="&amp;('1. Kurulum'!$C$9+(20-1)*7)))</f>
        <v/>
      </c>
      <c r="V27" s="106">
        <f>IF($A27="","",COUNTIFS('3. İzin Kaydı'!$A$5:$A$200,$A27,'3. İzin Kaydı'!$F$5:$F$200,"Onaylandı",'3. İzin Kaydı'!$C$5:$C$200,"&lt;="&amp;('1. Kurulum'!$C$9+(21-1)*7+6),'3. İzin Kaydı'!$D$5:$D$200,"&gt;="&amp;('1. Kurulum'!$C$9+(21-1)*7)))</f>
        <v/>
      </c>
      <c r="W27" s="106">
        <f>IF($A27="","",COUNTIFS('3. İzin Kaydı'!$A$5:$A$200,$A27,'3. İzin Kaydı'!$F$5:$F$200,"Onaylandı",'3. İzin Kaydı'!$C$5:$C$200,"&lt;="&amp;('1. Kurulum'!$C$9+(22-1)*7+6),'3. İzin Kaydı'!$D$5:$D$200,"&gt;="&amp;('1. Kurulum'!$C$9+(22-1)*7)))</f>
        <v/>
      </c>
      <c r="X27" s="106">
        <f>IF($A27="","",COUNTIFS('3. İzin Kaydı'!$A$5:$A$200,$A27,'3. İzin Kaydı'!$F$5:$F$200,"Onaylandı",'3. İzin Kaydı'!$C$5:$C$200,"&lt;="&amp;('1. Kurulum'!$C$9+(23-1)*7+6),'3. İzin Kaydı'!$D$5:$D$200,"&gt;="&amp;('1. Kurulum'!$C$9+(23-1)*7)))</f>
        <v/>
      </c>
      <c r="Y27" s="106">
        <f>IF($A27="","",COUNTIFS('3. İzin Kaydı'!$A$5:$A$200,$A27,'3. İzin Kaydı'!$F$5:$F$200,"Onaylandı",'3. İzin Kaydı'!$C$5:$C$200,"&lt;="&amp;('1. Kurulum'!$C$9+(24-1)*7+6),'3. İzin Kaydı'!$D$5:$D$200,"&gt;="&amp;('1. Kurulum'!$C$9+(24-1)*7)))</f>
        <v/>
      </c>
      <c r="Z27" s="106">
        <f>IF($A27="","",COUNTIFS('3. İzin Kaydı'!$A$5:$A$200,$A27,'3. İzin Kaydı'!$F$5:$F$200,"Onaylandı",'3. İzin Kaydı'!$C$5:$C$200,"&lt;="&amp;('1. Kurulum'!$C$9+(25-1)*7+6),'3. İzin Kaydı'!$D$5:$D$200,"&gt;="&amp;('1. Kurulum'!$C$9+(25-1)*7)))</f>
        <v/>
      </c>
      <c r="AA27" s="106">
        <f>IF($A27="","",COUNTIFS('3. İzin Kaydı'!$A$5:$A$200,$A27,'3. İzin Kaydı'!$F$5:$F$200,"Onaylandı",'3. İzin Kaydı'!$C$5:$C$200,"&lt;="&amp;('1. Kurulum'!$C$9+(26-1)*7+6),'3. İzin Kaydı'!$D$5:$D$200,"&gt;="&amp;('1. Kurulum'!$C$9+(26-1)*7)))</f>
        <v/>
      </c>
      <c r="AB27" s="106">
        <f>IF($A27="","",COUNTIFS('3. İzin Kaydı'!$A$5:$A$200,$A27,'3. İzin Kaydı'!$F$5:$F$200,"Onaylandı",'3. İzin Kaydı'!$C$5:$C$200,"&lt;="&amp;('1. Kurulum'!$C$9+(27-1)*7+6),'3. İzin Kaydı'!$D$5:$D$200,"&gt;="&amp;('1. Kurulum'!$C$9+(27-1)*7)))</f>
        <v/>
      </c>
      <c r="AC27" s="106">
        <f>IF($A27="","",COUNTIFS('3. İzin Kaydı'!$A$5:$A$200,$A27,'3. İzin Kaydı'!$F$5:$F$200,"Onaylandı",'3. İzin Kaydı'!$C$5:$C$200,"&lt;="&amp;('1. Kurulum'!$C$9+(28-1)*7+6),'3. İzin Kaydı'!$D$5:$D$200,"&gt;="&amp;('1. Kurulum'!$C$9+(28-1)*7)))</f>
        <v/>
      </c>
      <c r="AD27" s="106">
        <f>IF($A27="","",COUNTIFS('3. İzin Kaydı'!$A$5:$A$200,$A27,'3. İzin Kaydı'!$F$5:$F$200,"Onaylandı",'3. İzin Kaydı'!$C$5:$C$200,"&lt;="&amp;('1. Kurulum'!$C$9+(29-1)*7+6),'3. İzin Kaydı'!$D$5:$D$200,"&gt;="&amp;('1. Kurulum'!$C$9+(29-1)*7)))</f>
        <v/>
      </c>
      <c r="AE27" s="106">
        <f>IF($A27="","",COUNTIFS('3. İzin Kaydı'!$A$5:$A$200,$A27,'3. İzin Kaydı'!$F$5:$F$200,"Onaylandı",'3. İzin Kaydı'!$C$5:$C$200,"&lt;="&amp;('1. Kurulum'!$C$9+(30-1)*7+6),'3. İzin Kaydı'!$D$5:$D$200,"&gt;="&amp;('1. Kurulum'!$C$9+(30-1)*7)))</f>
        <v/>
      </c>
      <c r="AF27" s="106">
        <f>IF($A27="","",COUNTIFS('3. İzin Kaydı'!$A$5:$A$200,$A27,'3. İzin Kaydı'!$F$5:$F$200,"Onaylandı",'3. İzin Kaydı'!$C$5:$C$200,"&lt;="&amp;('1. Kurulum'!$C$9+(31-1)*7+6),'3. İzin Kaydı'!$D$5:$D$200,"&gt;="&amp;('1. Kurulum'!$C$9+(31-1)*7)))</f>
        <v/>
      </c>
      <c r="AG27" s="106">
        <f>IF($A27="","",COUNTIFS('3. İzin Kaydı'!$A$5:$A$200,$A27,'3. İzin Kaydı'!$F$5:$F$200,"Onaylandı",'3. İzin Kaydı'!$C$5:$C$200,"&lt;="&amp;('1. Kurulum'!$C$9+(32-1)*7+6),'3. İzin Kaydı'!$D$5:$D$200,"&gt;="&amp;('1. Kurulum'!$C$9+(32-1)*7)))</f>
        <v/>
      </c>
      <c r="AH27" s="106">
        <f>IF($A27="","",COUNTIFS('3. İzin Kaydı'!$A$5:$A$200,$A27,'3. İzin Kaydı'!$F$5:$F$200,"Onaylandı",'3. İzin Kaydı'!$C$5:$C$200,"&lt;="&amp;('1. Kurulum'!$C$9+(33-1)*7+6),'3. İzin Kaydı'!$D$5:$D$200,"&gt;="&amp;('1. Kurulum'!$C$9+(33-1)*7)))</f>
        <v/>
      </c>
      <c r="AI27" s="106">
        <f>IF($A27="","",COUNTIFS('3. İzin Kaydı'!$A$5:$A$200,$A27,'3. İzin Kaydı'!$F$5:$F$200,"Onaylandı",'3. İzin Kaydı'!$C$5:$C$200,"&lt;="&amp;('1. Kurulum'!$C$9+(34-1)*7+6),'3. İzin Kaydı'!$D$5:$D$200,"&gt;="&amp;('1. Kurulum'!$C$9+(34-1)*7)))</f>
        <v/>
      </c>
      <c r="AJ27" s="106">
        <f>IF($A27="","",COUNTIFS('3. İzin Kaydı'!$A$5:$A$200,$A27,'3. İzin Kaydı'!$F$5:$F$200,"Onaylandı",'3. İzin Kaydı'!$C$5:$C$200,"&lt;="&amp;('1. Kurulum'!$C$9+(35-1)*7+6),'3. İzin Kaydı'!$D$5:$D$200,"&gt;="&amp;('1. Kurulum'!$C$9+(35-1)*7)))</f>
        <v/>
      </c>
      <c r="AK27" s="106">
        <f>IF($A27="","",COUNTIFS('3. İzin Kaydı'!$A$5:$A$200,$A27,'3. İzin Kaydı'!$F$5:$F$200,"Onaylandı",'3. İzin Kaydı'!$C$5:$C$200,"&lt;="&amp;('1. Kurulum'!$C$9+(36-1)*7+6),'3. İzin Kaydı'!$D$5:$D$200,"&gt;="&amp;('1. Kurulum'!$C$9+(36-1)*7)))</f>
        <v/>
      </c>
      <c r="AL27" s="106">
        <f>IF($A27="","",COUNTIFS('3. İzin Kaydı'!$A$5:$A$200,$A27,'3. İzin Kaydı'!$F$5:$F$200,"Onaylandı",'3. İzin Kaydı'!$C$5:$C$200,"&lt;="&amp;('1. Kurulum'!$C$9+(37-1)*7+6),'3. İzin Kaydı'!$D$5:$D$200,"&gt;="&amp;('1. Kurulum'!$C$9+(37-1)*7)))</f>
        <v/>
      </c>
      <c r="AM27" s="106">
        <f>IF($A27="","",COUNTIFS('3. İzin Kaydı'!$A$5:$A$200,$A27,'3. İzin Kaydı'!$F$5:$F$200,"Onaylandı",'3. İzin Kaydı'!$C$5:$C$200,"&lt;="&amp;('1. Kurulum'!$C$9+(38-1)*7+6),'3. İzin Kaydı'!$D$5:$D$200,"&gt;="&amp;('1. Kurulum'!$C$9+(38-1)*7)))</f>
        <v/>
      </c>
      <c r="AN27" s="106">
        <f>IF($A27="","",COUNTIFS('3. İzin Kaydı'!$A$5:$A$200,$A27,'3. İzin Kaydı'!$F$5:$F$200,"Onaylandı",'3. İzin Kaydı'!$C$5:$C$200,"&lt;="&amp;('1. Kurulum'!$C$9+(39-1)*7+6),'3. İzin Kaydı'!$D$5:$D$200,"&gt;="&amp;('1. Kurulum'!$C$9+(39-1)*7)))</f>
        <v/>
      </c>
      <c r="AO27" s="106">
        <f>IF($A27="","",COUNTIFS('3. İzin Kaydı'!$A$5:$A$200,$A27,'3. İzin Kaydı'!$F$5:$F$200,"Onaylandı",'3. İzin Kaydı'!$C$5:$C$200,"&lt;="&amp;('1. Kurulum'!$C$9+(40-1)*7+6),'3. İzin Kaydı'!$D$5:$D$200,"&gt;="&amp;('1. Kurulum'!$C$9+(40-1)*7)))</f>
        <v/>
      </c>
      <c r="AP27" s="106">
        <f>IF($A27="","",COUNTIFS('3. İzin Kaydı'!$A$5:$A$200,$A27,'3. İzin Kaydı'!$F$5:$F$200,"Onaylandı",'3. İzin Kaydı'!$C$5:$C$200,"&lt;="&amp;('1. Kurulum'!$C$9+(41-1)*7+6),'3. İzin Kaydı'!$D$5:$D$200,"&gt;="&amp;('1. Kurulum'!$C$9+(41-1)*7)))</f>
        <v/>
      </c>
      <c r="AQ27" s="106">
        <f>IF($A27="","",COUNTIFS('3. İzin Kaydı'!$A$5:$A$200,$A27,'3. İzin Kaydı'!$F$5:$F$200,"Onaylandı",'3. İzin Kaydı'!$C$5:$C$200,"&lt;="&amp;('1. Kurulum'!$C$9+(42-1)*7+6),'3. İzin Kaydı'!$D$5:$D$200,"&gt;="&amp;('1. Kurulum'!$C$9+(42-1)*7)))</f>
        <v/>
      </c>
      <c r="AR27" s="106">
        <f>IF($A27="","",COUNTIFS('3. İzin Kaydı'!$A$5:$A$200,$A27,'3. İzin Kaydı'!$F$5:$F$200,"Onaylandı",'3. İzin Kaydı'!$C$5:$C$200,"&lt;="&amp;('1. Kurulum'!$C$9+(43-1)*7+6),'3. İzin Kaydı'!$D$5:$D$200,"&gt;="&amp;('1. Kurulum'!$C$9+(43-1)*7)))</f>
        <v/>
      </c>
      <c r="AS27" s="106">
        <f>IF($A27="","",COUNTIFS('3. İzin Kaydı'!$A$5:$A$200,$A27,'3. İzin Kaydı'!$F$5:$F$200,"Onaylandı",'3. İzin Kaydı'!$C$5:$C$200,"&lt;="&amp;('1. Kurulum'!$C$9+(44-1)*7+6),'3. İzin Kaydı'!$D$5:$D$200,"&gt;="&amp;('1. Kurulum'!$C$9+(44-1)*7)))</f>
        <v/>
      </c>
      <c r="AT27" s="106">
        <f>IF($A27="","",COUNTIFS('3. İzin Kaydı'!$A$5:$A$200,$A27,'3. İzin Kaydı'!$F$5:$F$200,"Onaylandı",'3. İzin Kaydı'!$C$5:$C$200,"&lt;="&amp;('1. Kurulum'!$C$9+(45-1)*7+6),'3. İzin Kaydı'!$D$5:$D$200,"&gt;="&amp;('1. Kurulum'!$C$9+(45-1)*7)))</f>
        <v/>
      </c>
      <c r="AU27" s="106">
        <f>IF($A27="","",COUNTIFS('3. İzin Kaydı'!$A$5:$A$200,$A27,'3. İzin Kaydı'!$F$5:$F$200,"Onaylandı",'3. İzin Kaydı'!$C$5:$C$200,"&lt;="&amp;('1. Kurulum'!$C$9+(46-1)*7+6),'3. İzin Kaydı'!$D$5:$D$200,"&gt;="&amp;('1. Kurulum'!$C$9+(46-1)*7)))</f>
        <v/>
      </c>
      <c r="AV27" s="106">
        <f>IF($A27="","",COUNTIFS('3. İzin Kaydı'!$A$5:$A$200,$A27,'3. İzin Kaydı'!$F$5:$F$200,"Onaylandı",'3. İzin Kaydı'!$C$5:$C$200,"&lt;="&amp;('1. Kurulum'!$C$9+(47-1)*7+6),'3. İzin Kaydı'!$D$5:$D$200,"&gt;="&amp;('1. Kurulum'!$C$9+(47-1)*7)))</f>
        <v/>
      </c>
      <c r="AW27" s="106">
        <f>IF($A27="","",COUNTIFS('3. İzin Kaydı'!$A$5:$A$200,$A27,'3. İzin Kaydı'!$F$5:$F$200,"Onaylandı",'3. İzin Kaydı'!$C$5:$C$200,"&lt;="&amp;('1. Kurulum'!$C$9+(48-1)*7+6),'3. İzin Kaydı'!$D$5:$D$200,"&gt;="&amp;('1. Kurulum'!$C$9+(48-1)*7)))</f>
        <v/>
      </c>
      <c r="AX27" s="106">
        <f>IF($A27="","",COUNTIFS('3. İzin Kaydı'!$A$5:$A$200,$A27,'3. İzin Kaydı'!$F$5:$F$200,"Onaylandı",'3. İzin Kaydı'!$C$5:$C$200,"&lt;="&amp;('1. Kurulum'!$C$9+(49-1)*7+6),'3. İzin Kaydı'!$D$5:$D$200,"&gt;="&amp;('1. Kurulum'!$C$9+(49-1)*7)))</f>
        <v/>
      </c>
      <c r="AY27" s="106">
        <f>IF($A27="","",COUNTIFS('3. İzin Kaydı'!$A$5:$A$200,$A27,'3. İzin Kaydı'!$F$5:$F$200,"Onaylandı",'3. İzin Kaydı'!$C$5:$C$200,"&lt;="&amp;('1. Kurulum'!$C$9+(50-1)*7+6),'3. İzin Kaydı'!$D$5:$D$200,"&gt;="&amp;('1. Kurulum'!$C$9+(50-1)*7)))</f>
        <v/>
      </c>
      <c r="AZ27" s="106">
        <f>IF($A27="","",COUNTIFS('3. İzin Kaydı'!$A$5:$A$200,$A27,'3. İzin Kaydı'!$F$5:$F$200,"Onaylandı",'3. İzin Kaydı'!$C$5:$C$200,"&lt;="&amp;('1. Kurulum'!$C$9+(51-1)*7+6),'3. İzin Kaydı'!$D$5:$D$200,"&gt;="&amp;('1. Kurulum'!$C$9+(51-1)*7)))</f>
        <v/>
      </c>
      <c r="BA27" s="106">
        <f>IF($A27="","",COUNTIFS('3. İzin Kaydı'!$A$5:$A$200,$A27,'3. İzin Kaydı'!$F$5:$F$200,"Onaylandı",'3. İzin Kaydı'!$C$5:$C$200,"&lt;="&amp;('1. Kurulum'!$C$9+(52-1)*7+6),'3. İzin Kaydı'!$D$5:$D$200,"&gt;="&amp;('1. Kurulum'!$C$9+(52-1)*7)))</f>
        <v/>
      </c>
    </row>
    <row r="28" ht="18" customHeight="1" s="55">
      <c r="A28" s="105">
        <f>IF('2. Çalışanlar'!A28="","",'2. Çalışanlar'!A28)</f>
        <v/>
      </c>
      <c r="B28" s="106">
        <f>IF($A28="","",COUNTIFS('3. İzin Kaydı'!$A$5:$A$200,$A28,'3. İzin Kaydı'!$F$5:$F$200,"Onaylandı",'3. İzin Kaydı'!$C$5:$C$200,"&lt;="&amp;('1. Kurulum'!$C$9+(1-1)*7+6),'3. İzin Kaydı'!$D$5:$D$200,"&gt;="&amp;('1. Kurulum'!$C$9+(1-1)*7)))</f>
        <v/>
      </c>
      <c r="C28" s="106">
        <f>IF($A28="","",COUNTIFS('3. İzin Kaydı'!$A$5:$A$200,$A28,'3. İzin Kaydı'!$F$5:$F$200,"Onaylandı",'3. İzin Kaydı'!$C$5:$C$200,"&lt;="&amp;('1. Kurulum'!$C$9+(2-1)*7+6),'3. İzin Kaydı'!$D$5:$D$200,"&gt;="&amp;('1. Kurulum'!$C$9+(2-1)*7)))</f>
        <v/>
      </c>
      <c r="D28" s="106">
        <f>IF($A28="","",COUNTIFS('3. İzin Kaydı'!$A$5:$A$200,$A28,'3. İzin Kaydı'!$F$5:$F$200,"Onaylandı",'3. İzin Kaydı'!$C$5:$C$200,"&lt;="&amp;('1. Kurulum'!$C$9+(3-1)*7+6),'3. İzin Kaydı'!$D$5:$D$200,"&gt;="&amp;('1. Kurulum'!$C$9+(3-1)*7)))</f>
        <v/>
      </c>
      <c r="E28" s="106">
        <f>IF($A28="","",COUNTIFS('3. İzin Kaydı'!$A$5:$A$200,$A28,'3. İzin Kaydı'!$F$5:$F$200,"Onaylandı",'3. İzin Kaydı'!$C$5:$C$200,"&lt;="&amp;('1. Kurulum'!$C$9+(4-1)*7+6),'3. İzin Kaydı'!$D$5:$D$200,"&gt;="&amp;('1. Kurulum'!$C$9+(4-1)*7)))</f>
        <v/>
      </c>
      <c r="F28" s="106">
        <f>IF($A28="","",COUNTIFS('3. İzin Kaydı'!$A$5:$A$200,$A28,'3. İzin Kaydı'!$F$5:$F$200,"Onaylandı",'3. İzin Kaydı'!$C$5:$C$200,"&lt;="&amp;('1. Kurulum'!$C$9+(5-1)*7+6),'3. İzin Kaydı'!$D$5:$D$200,"&gt;="&amp;('1. Kurulum'!$C$9+(5-1)*7)))</f>
        <v/>
      </c>
      <c r="G28" s="106">
        <f>IF($A28="","",COUNTIFS('3. İzin Kaydı'!$A$5:$A$200,$A28,'3. İzin Kaydı'!$F$5:$F$200,"Onaylandı",'3. İzin Kaydı'!$C$5:$C$200,"&lt;="&amp;('1. Kurulum'!$C$9+(6-1)*7+6),'3. İzin Kaydı'!$D$5:$D$200,"&gt;="&amp;('1. Kurulum'!$C$9+(6-1)*7)))</f>
        <v/>
      </c>
      <c r="H28" s="106">
        <f>IF($A28="","",COUNTIFS('3. İzin Kaydı'!$A$5:$A$200,$A28,'3. İzin Kaydı'!$F$5:$F$200,"Onaylandı",'3. İzin Kaydı'!$C$5:$C$200,"&lt;="&amp;('1. Kurulum'!$C$9+(7-1)*7+6),'3. İzin Kaydı'!$D$5:$D$200,"&gt;="&amp;('1. Kurulum'!$C$9+(7-1)*7)))</f>
        <v/>
      </c>
      <c r="I28" s="106">
        <f>IF($A28="","",COUNTIFS('3. İzin Kaydı'!$A$5:$A$200,$A28,'3. İzin Kaydı'!$F$5:$F$200,"Onaylandı",'3. İzin Kaydı'!$C$5:$C$200,"&lt;="&amp;('1. Kurulum'!$C$9+(8-1)*7+6),'3. İzin Kaydı'!$D$5:$D$200,"&gt;="&amp;('1. Kurulum'!$C$9+(8-1)*7)))</f>
        <v/>
      </c>
      <c r="J28" s="106">
        <f>IF($A28="","",COUNTIFS('3. İzin Kaydı'!$A$5:$A$200,$A28,'3. İzin Kaydı'!$F$5:$F$200,"Onaylandı",'3. İzin Kaydı'!$C$5:$C$200,"&lt;="&amp;('1. Kurulum'!$C$9+(9-1)*7+6),'3. İzin Kaydı'!$D$5:$D$200,"&gt;="&amp;('1. Kurulum'!$C$9+(9-1)*7)))</f>
        <v/>
      </c>
      <c r="K28" s="106">
        <f>IF($A28="","",COUNTIFS('3. İzin Kaydı'!$A$5:$A$200,$A28,'3. İzin Kaydı'!$F$5:$F$200,"Onaylandı",'3. İzin Kaydı'!$C$5:$C$200,"&lt;="&amp;('1. Kurulum'!$C$9+(10-1)*7+6),'3. İzin Kaydı'!$D$5:$D$200,"&gt;="&amp;('1. Kurulum'!$C$9+(10-1)*7)))</f>
        <v/>
      </c>
      <c r="L28" s="106">
        <f>IF($A28="","",COUNTIFS('3. İzin Kaydı'!$A$5:$A$200,$A28,'3. İzin Kaydı'!$F$5:$F$200,"Onaylandı",'3. İzin Kaydı'!$C$5:$C$200,"&lt;="&amp;('1. Kurulum'!$C$9+(11-1)*7+6),'3. İzin Kaydı'!$D$5:$D$200,"&gt;="&amp;('1. Kurulum'!$C$9+(11-1)*7)))</f>
        <v/>
      </c>
      <c r="M28" s="106">
        <f>IF($A28="","",COUNTIFS('3. İzin Kaydı'!$A$5:$A$200,$A28,'3. İzin Kaydı'!$F$5:$F$200,"Onaylandı",'3. İzin Kaydı'!$C$5:$C$200,"&lt;="&amp;('1. Kurulum'!$C$9+(12-1)*7+6),'3. İzin Kaydı'!$D$5:$D$200,"&gt;="&amp;('1. Kurulum'!$C$9+(12-1)*7)))</f>
        <v/>
      </c>
      <c r="N28" s="106">
        <f>IF($A28="","",COUNTIFS('3. İzin Kaydı'!$A$5:$A$200,$A28,'3. İzin Kaydı'!$F$5:$F$200,"Onaylandı",'3. İzin Kaydı'!$C$5:$C$200,"&lt;="&amp;('1. Kurulum'!$C$9+(13-1)*7+6),'3. İzin Kaydı'!$D$5:$D$200,"&gt;="&amp;('1. Kurulum'!$C$9+(13-1)*7)))</f>
        <v/>
      </c>
      <c r="O28" s="106">
        <f>IF($A28="","",COUNTIFS('3. İzin Kaydı'!$A$5:$A$200,$A28,'3. İzin Kaydı'!$F$5:$F$200,"Onaylandı",'3. İzin Kaydı'!$C$5:$C$200,"&lt;="&amp;('1. Kurulum'!$C$9+(14-1)*7+6),'3. İzin Kaydı'!$D$5:$D$200,"&gt;="&amp;('1. Kurulum'!$C$9+(14-1)*7)))</f>
        <v/>
      </c>
      <c r="P28" s="106">
        <f>IF($A28="","",COUNTIFS('3. İzin Kaydı'!$A$5:$A$200,$A28,'3. İzin Kaydı'!$F$5:$F$200,"Onaylandı",'3. İzin Kaydı'!$C$5:$C$200,"&lt;="&amp;('1. Kurulum'!$C$9+(15-1)*7+6),'3. İzin Kaydı'!$D$5:$D$200,"&gt;="&amp;('1. Kurulum'!$C$9+(15-1)*7)))</f>
        <v/>
      </c>
      <c r="Q28" s="106">
        <f>IF($A28="","",COUNTIFS('3. İzin Kaydı'!$A$5:$A$200,$A28,'3. İzin Kaydı'!$F$5:$F$200,"Onaylandı",'3. İzin Kaydı'!$C$5:$C$200,"&lt;="&amp;('1. Kurulum'!$C$9+(16-1)*7+6),'3. İzin Kaydı'!$D$5:$D$200,"&gt;="&amp;('1. Kurulum'!$C$9+(16-1)*7)))</f>
        <v/>
      </c>
      <c r="R28" s="106">
        <f>IF($A28="","",COUNTIFS('3. İzin Kaydı'!$A$5:$A$200,$A28,'3. İzin Kaydı'!$F$5:$F$200,"Onaylandı",'3. İzin Kaydı'!$C$5:$C$200,"&lt;="&amp;('1. Kurulum'!$C$9+(17-1)*7+6),'3. İzin Kaydı'!$D$5:$D$200,"&gt;="&amp;('1. Kurulum'!$C$9+(17-1)*7)))</f>
        <v/>
      </c>
      <c r="S28" s="106">
        <f>IF($A28="","",COUNTIFS('3. İzin Kaydı'!$A$5:$A$200,$A28,'3. İzin Kaydı'!$F$5:$F$200,"Onaylandı",'3. İzin Kaydı'!$C$5:$C$200,"&lt;="&amp;('1. Kurulum'!$C$9+(18-1)*7+6),'3. İzin Kaydı'!$D$5:$D$200,"&gt;="&amp;('1. Kurulum'!$C$9+(18-1)*7)))</f>
        <v/>
      </c>
      <c r="T28" s="106">
        <f>IF($A28="","",COUNTIFS('3. İzin Kaydı'!$A$5:$A$200,$A28,'3. İzin Kaydı'!$F$5:$F$200,"Onaylandı",'3. İzin Kaydı'!$C$5:$C$200,"&lt;="&amp;('1. Kurulum'!$C$9+(19-1)*7+6),'3. İzin Kaydı'!$D$5:$D$200,"&gt;="&amp;('1. Kurulum'!$C$9+(19-1)*7)))</f>
        <v/>
      </c>
      <c r="U28" s="106">
        <f>IF($A28="","",COUNTIFS('3. İzin Kaydı'!$A$5:$A$200,$A28,'3. İzin Kaydı'!$F$5:$F$200,"Onaylandı",'3. İzin Kaydı'!$C$5:$C$200,"&lt;="&amp;('1. Kurulum'!$C$9+(20-1)*7+6),'3. İzin Kaydı'!$D$5:$D$200,"&gt;="&amp;('1. Kurulum'!$C$9+(20-1)*7)))</f>
        <v/>
      </c>
      <c r="V28" s="106">
        <f>IF($A28="","",COUNTIFS('3. İzin Kaydı'!$A$5:$A$200,$A28,'3. İzin Kaydı'!$F$5:$F$200,"Onaylandı",'3. İzin Kaydı'!$C$5:$C$200,"&lt;="&amp;('1. Kurulum'!$C$9+(21-1)*7+6),'3. İzin Kaydı'!$D$5:$D$200,"&gt;="&amp;('1. Kurulum'!$C$9+(21-1)*7)))</f>
        <v/>
      </c>
      <c r="W28" s="106">
        <f>IF($A28="","",COUNTIFS('3. İzin Kaydı'!$A$5:$A$200,$A28,'3. İzin Kaydı'!$F$5:$F$200,"Onaylandı",'3. İzin Kaydı'!$C$5:$C$200,"&lt;="&amp;('1. Kurulum'!$C$9+(22-1)*7+6),'3. İzin Kaydı'!$D$5:$D$200,"&gt;="&amp;('1. Kurulum'!$C$9+(22-1)*7)))</f>
        <v/>
      </c>
      <c r="X28" s="106">
        <f>IF($A28="","",COUNTIFS('3. İzin Kaydı'!$A$5:$A$200,$A28,'3. İzin Kaydı'!$F$5:$F$200,"Onaylandı",'3. İzin Kaydı'!$C$5:$C$200,"&lt;="&amp;('1. Kurulum'!$C$9+(23-1)*7+6),'3. İzin Kaydı'!$D$5:$D$200,"&gt;="&amp;('1. Kurulum'!$C$9+(23-1)*7)))</f>
        <v/>
      </c>
      <c r="Y28" s="106">
        <f>IF($A28="","",COUNTIFS('3. İzin Kaydı'!$A$5:$A$200,$A28,'3. İzin Kaydı'!$F$5:$F$200,"Onaylandı",'3. İzin Kaydı'!$C$5:$C$200,"&lt;="&amp;('1. Kurulum'!$C$9+(24-1)*7+6),'3. İzin Kaydı'!$D$5:$D$200,"&gt;="&amp;('1. Kurulum'!$C$9+(24-1)*7)))</f>
        <v/>
      </c>
      <c r="Z28" s="106">
        <f>IF($A28="","",COUNTIFS('3. İzin Kaydı'!$A$5:$A$200,$A28,'3. İzin Kaydı'!$F$5:$F$200,"Onaylandı",'3. İzin Kaydı'!$C$5:$C$200,"&lt;="&amp;('1. Kurulum'!$C$9+(25-1)*7+6),'3. İzin Kaydı'!$D$5:$D$200,"&gt;="&amp;('1. Kurulum'!$C$9+(25-1)*7)))</f>
        <v/>
      </c>
      <c r="AA28" s="106">
        <f>IF($A28="","",COUNTIFS('3. İzin Kaydı'!$A$5:$A$200,$A28,'3. İzin Kaydı'!$F$5:$F$200,"Onaylandı",'3. İzin Kaydı'!$C$5:$C$200,"&lt;="&amp;('1. Kurulum'!$C$9+(26-1)*7+6),'3. İzin Kaydı'!$D$5:$D$200,"&gt;="&amp;('1. Kurulum'!$C$9+(26-1)*7)))</f>
        <v/>
      </c>
      <c r="AB28" s="106">
        <f>IF($A28="","",COUNTIFS('3. İzin Kaydı'!$A$5:$A$200,$A28,'3. İzin Kaydı'!$F$5:$F$200,"Onaylandı",'3. İzin Kaydı'!$C$5:$C$200,"&lt;="&amp;('1. Kurulum'!$C$9+(27-1)*7+6),'3. İzin Kaydı'!$D$5:$D$200,"&gt;="&amp;('1. Kurulum'!$C$9+(27-1)*7)))</f>
        <v/>
      </c>
      <c r="AC28" s="106">
        <f>IF($A28="","",COUNTIFS('3. İzin Kaydı'!$A$5:$A$200,$A28,'3. İzin Kaydı'!$F$5:$F$200,"Onaylandı",'3. İzin Kaydı'!$C$5:$C$200,"&lt;="&amp;('1. Kurulum'!$C$9+(28-1)*7+6),'3. İzin Kaydı'!$D$5:$D$200,"&gt;="&amp;('1. Kurulum'!$C$9+(28-1)*7)))</f>
        <v/>
      </c>
      <c r="AD28" s="106">
        <f>IF($A28="","",COUNTIFS('3. İzin Kaydı'!$A$5:$A$200,$A28,'3. İzin Kaydı'!$F$5:$F$200,"Onaylandı",'3. İzin Kaydı'!$C$5:$C$200,"&lt;="&amp;('1. Kurulum'!$C$9+(29-1)*7+6),'3. İzin Kaydı'!$D$5:$D$200,"&gt;="&amp;('1. Kurulum'!$C$9+(29-1)*7)))</f>
        <v/>
      </c>
      <c r="AE28" s="106">
        <f>IF($A28="","",COUNTIFS('3. İzin Kaydı'!$A$5:$A$200,$A28,'3. İzin Kaydı'!$F$5:$F$200,"Onaylandı",'3. İzin Kaydı'!$C$5:$C$200,"&lt;="&amp;('1. Kurulum'!$C$9+(30-1)*7+6),'3. İzin Kaydı'!$D$5:$D$200,"&gt;="&amp;('1. Kurulum'!$C$9+(30-1)*7)))</f>
        <v/>
      </c>
      <c r="AF28" s="106">
        <f>IF($A28="","",COUNTIFS('3. İzin Kaydı'!$A$5:$A$200,$A28,'3. İzin Kaydı'!$F$5:$F$200,"Onaylandı",'3. İzin Kaydı'!$C$5:$C$200,"&lt;="&amp;('1. Kurulum'!$C$9+(31-1)*7+6),'3. İzin Kaydı'!$D$5:$D$200,"&gt;="&amp;('1. Kurulum'!$C$9+(31-1)*7)))</f>
        <v/>
      </c>
      <c r="AG28" s="106">
        <f>IF($A28="","",COUNTIFS('3. İzin Kaydı'!$A$5:$A$200,$A28,'3. İzin Kaydı'!$F$5:$F$200,"Onaylandı",'3. İzin Kaydı'!$C$5:$C$200,"&lt;="&amp;('1. Kurulum'!$C$9+(32-1)*7+6),'3. İzin Kaydı'!$D$5:$D$200,"&gt;="&amp;('1. Kurulum'!$C$9+(32-1)*7)))</f>
        <v/>
      </c>
      <c r="AH28" s="106">
        <f>IF($A28="","",COUNTIFS('3. İzin Kaydı'!$A$5:$A$200,$A28,'3. İzin Kaydı'!$F$5:$F$200,"Onaylandı",'3. İzin Kaydı'!$C$5:$C$200,"&lt;="&amp;('1. Kurulum'!$C$9+(33-1)*7+6),'3. İzin Kaydı'!$D$5:$D$200,"&gt;="&amp;('1. Kurulum'!$C$9+(33-1)*7)))</f>
        <v/>
      </c>
      <c r="AI28" s="106">
        <f>IF($A28="","",COUNTIFS('3. İzin Kaydı'!$A$5:$A$200,$A28,'3. İzin Kaydı'!$F$5:$F$200,"Onaylandı",'3. İzin Kaydı'!$C$5:$C$200,"&lt;="&amp;('1. Kurulum'!$C$9+(34-1)*7+6),'3. İzin Kaydı'!$D$5:$D$200,"&gt;="&amp;('1. Kurulum'!$C$9+(34-1)*7)))</f>
        <v/>
      </c>
      <c r="AJ28" s="106">
        <f>IF($A28="","",COUNTIFS('3. İzin Kaydı'!$A$5:$A$200,$A28,'3. İzin Kaydı'!$F$5:$F$200,"Onaylandı",'3. İzin Kaydı'!$C$5:$C$200,"&lt;="&amp;('1. Kurulum'!$C$9+(35-1)*7+6),'3. İzin Kaydı'!$D$5:$D$200,"&gt;="&amp;('1. Kurulum'!$C$9+(35-1)*7)))</f>
        <v/>
      </c>
      <c r="AK28" s="106">
        <f>IF($A28="","",COUNTIFS('3. İzin Kaydı'!$A$5:$A$200,$A28,'3. İzin Kaydı'!$F$5:$F$200,"Onaylandı",'3. İzin Kaydı'!$C$5:$C$200,"&lt;="&amp;('1. Kurulum'!$C$9+(36-1)*7+6),'3. İzin Kaydı'!$D$5:$D$200,"&gt;="&amp;('1. Kurulum'!$C$9+(36-1)*7)))</f>
        <v/>
      </c>
      <c r="AL28" s="106">
        <f>IF($A28="","",COUNTIFS('3. İzin Kaydı'!$A$5:$A$200,$A28,'3. İzin Kaydı'!$F$5:$F$200,"Onaylandı",'3. İzin Kaydı'!$C$5:$C$200,"&lt;="&amp;('1. Kurulum'!$C$9+(37-1)*7+6),'3. İzin Kaydı'!$D$5:$D$200,"&gt;="&amp;('1. Kurulum'!$C$9+(37-1)*7)))</f>
        <v/>
      </c>
      <c r="AM28" s="106">
        <f>IF($A28="","",COUNTIFS('3. İzin Kaydı'!$A$5:$A$200,$A28,'3. İzin Kaydı'!$F$5:$F$200,"Onaylandı",'3. İzin Kaydı'!$C$5:$C$200,"&lt;="&amp;('1. Kurulum'!$C$9+(38-1)*7+6),'3. İzin Kaydı'!$D$5:$D$200,"&gt;="&amp;('1. Kurulum'!$C$9+(38-1)*7)))</f>
        <v/>
      </c>
      <c r="AN28" s="106">
        <f>IF($A28="","",COUNTIFS('3. İzin Kaydı'!$A$5:$A$200,$A28,'3. İzin Kaydı'!$F$5:$F$200,"Onaylandı",'3. İzin Kaydı'!$C$5:$C$200,"&lt;="&amp;('1. Kurulum'!$C$9+(39-1)*7+6),'3. İzin Kaydı'!$D$5:$D$200,"&gt;="&amp;('1. Kurulum'!$C$9+(39-1)*7)))</f>
        <v/>
      </c>
      <c r="AO28" s="106">
        <f>IF($A28="","",COUNTIFS('3. İzin Kaydı'!$A$5:$A$200,$A28,'3. İzin Kaydı'!$F$5:$F$200,"Onaylandı",'3. İzin Kaydı'!$C$5:$C$200,"&lt;="&amp;('1. Kurulum'!$C$9+(40-1)*7+6),'3. İzin Kaydı'!$D$5:$D$200,"&gt;="&amp;('1. Kurulum'!$C$9+(40-1)*7)))</f>
        <v/>
      </c>
      <c r="AP28" s="106">
        <f>IF($A28="","",COUNTIFS('3. İzin Kaydı'!$A$5:$A$200,$A28,'3. İzin Kaydı'!$F$5:$F$200,"Onaylandı",'3. İzin Kaydı'!$C$5:$C$200,"&lt;="&amp;('1. Kurulum'!$C$9+(41-1)*7+6),'3. İzin Kaydı'!$D$5:$D$200,"&gt;="&amp;('1. Kurulum'!$C$9+(41-1)*7)))</f>
        <v/>
      </c>
      <c r="AQ28" s="106">
        <f>IF($A28="","",COUNTIFS('3. İzin Kaydı'!$A$5:$A$200,$A28,'3. İzin Kaydı'!$F$5:$F$200,"Onaylandı",'3. İzin Kaydı'!$C$5:$C$200,"&lt;="&amp;('1. Kurulum'!$C$9+(42-1)*7+6),'3. İzin Kaydı'!$D$5:$D$200,"&gt;="&amp;('1. Kurulum'!$C$9+(42-1)*7)))</f>
        <v/>
      </c>
      <c r="AR28" s="106">
        <f>IF($A28="","",COUNTIFS('3. İzin Kaydı'!$A$5:$A$200,$A28,'3. İzin Kaydı'!$F$5:$F$200,"Onaylandı",'3. İzin Kaydı'!$C$5:$C$200,"&lt;="&amp;('1. Kurulum'!$C$9+(43-1)*7+6),'3. İzin Kaydı'!$D$5:$D$200,"&gt;="&amp;('1. Kurulum'!$C$9+(43-1)*7)))</f>
        <v/>
      </c>
      <c r="AS28" s="106">
        <f>IF($A28="","",COUNTIFS('3. İzin Kaydı'!$A$5:$A$200,$A28,'3. İzin Kaydı'!$F$5:$F$200,"Onaylandı",'3. İzin Kaydı'!$C$5:$C$200,"&lt;="&amp;('1. Kurulum'!$C$9+(44-1)*7+6),'3. İzin Kaydı'!$D$5:$D$200,"&gt;="&amp;('1. Kurulum'!$C$9+(44-1)*7)))</f>
        <v/>
      </c>
      <c r="AT28" s="106">
        <f>IF($A28="","",COUNTIFS('3. İzin Kaydı'!$A$5:$A$200,$A28,'3. İzin Kaydı'!$F$5:$F$200,"Onaylandı",'3. İzin Kaydı'!$C$5:$C$200,"&lt;="&amp;('1. Kurulum'!$C$9+(45-1)*7+6),'3. İzin Kaydı'!$D$5:$D$200,"&gt;="&amp;('1. Kurulum'!$C$9+(45-1)*7)))</f>
        <v/>
      </c>
      <c r="AU28" s="106">
        <f>IF($A28="","",COUNTIFS('3. İzin Kaydı'!$A$5:$A$200,$A28,'3. İzin Kaydı'!$F$5:$F$200,"Onaylandı",'3. İzin Kaydı'!$C$5:$C$200,"&lt;="&amp;('1. Kurulum'!$C$9+(46-1)*7+6),'3. İzin Kaydı'!$D$5:$D$200,"&gt;="&amp;('1. Kurulum'!$C$9+(46-1)*7)))</f>
        <v/>
      </c>
      <c r="AV28" s="106">
        <f>IF($A28="","",COUNTIFS('3. İzin Kaydı'!$A$5:$A$200,$A28,'3. İzin Kaydı'!$F$5:$F$200,"Onaylandı",'3. İzin Kaydı'!$C$5:$C$200,"&lt;="&amp;('1. Kurulum'!$C$9+(47-1)*7+6),'3. İzin Kaydı'!$D$5:$D$200,"&gt;="&amp;('1. Kurulum'!$C$9+(47-1)*7)))</f>
        <v/>
      </c>
      <c r="AW28" s="106">
        <f>IF($A28="","",COUNTIFS('3. İzin Kaydı'!$A$5:$A$200,$A28,'3. İzin Kaydı'!$F$5:$F$200,"Onaylandı",'3. İzin Kaydı'!$C$5:$C$200,"&lt;="&amp;('1. Kurulum'!$C$9+(48-1)*7+6),'3. İzin Kaydı'!$D$5:$D$200,"&gt;="&amp;('1. Kurulum'!$C$9+(48-1)*7)))</f>
        <v/>
      </c>
      <c r="AX28" s="106">
        <f>IF($A28="","",COUNTIFS('3. İzin Kaydı'!$A$5:$A$200,$A28,'3. İzin Kaydı'!$F$5:$F$200,"Onaylandı",'3. İzin Kaydı'!$C$5:$C$200,"&lt;="&amp;('1. Kurulum'!$C$9+(49-1)*7+6),'3. İzin Kaydı'!$D$5:$D$200,"&gt;="&amp;('1. Kurulum'!$C$9+(49-1)*7)))</f>
        <v/>
      </c>
      <c r="AY28" s="106">
        <f>IF($A28="","",COUNTIFS('3. İzin Kaydı'!$A$5:$A$200,$A28,'3. İzin Kaydı'!$F$5:$F$200,"Onaylandı",'3. İzin Kaydı'!$C$5:$C$200,"&lt;="&amp;('1. Kurulum'!$C$9+(50-1)*7+6),'3. İzin Kaydı'!$D$5:$D$200,"&gt;="&amp;('1. Kurulum'!$C$9+(50-1)*7)))</f>
        <v/>
      </c>
      <c r="AZ28" s="106">
        <f>IF($A28="","",COUNTIFS('3. İzin Kaydı'!$A$5:$A$200,$A28,'3. İzin Kaydı'!$F$5:$F$200,"Onaylandı",'3. İzin Kaydı'!$C$5:$C$200,"&lt;="&amp;('1. Kurulum'!$C$9+(51-1)*7+6),'3. İzin Kaydı'!$D$5:$D$200,"&gt;="&amp;('1. Kurulum'!$C$9+(51-1)*7)))</f>
        <v/>
      </c>
      <c r="BA28" s="106">
        <f>IF($A28="","",COUNTIFS('3. İzin Kaydı'!$A$5:$A$200,$A28,'3. İzin Kaydı'!$F$5:$F$200,"Onaylandı",'3. İzin Kaydı'!$C$5:$C$200,"&lt;="&amp;('1. Kurulum'!$C$9+(52-1)*7+6),'3. İzin Kaydı'!$D$5:$D$200,"&gt;="&amp;('1. Kurulum'!$C$9+(52-1)*7)))</f>
        <v/>
      </c>
    </row>
    <row r="29" ht="18" customHeight="1" s="55">
      <c r="A29" s="105">
        <f>IF('2. Çalışanlar'!A29="","",'2. Çalışanlar'!A29)</f>
        <v/>
      </c>
      <c r="B29" s="106">
        <f>IF($A29="","",COUNTIFS('3. İzin Kaydı'!$A$5:$A$200,$A29,'3. İzin Kaydı'!$F$5:$F$200,"Onaylandı",'3. İzin Kaydı'!$C$5:$C$200,"&lt;="&amp;('1. Kurulum'!$C$9+(1-1)*7+6),'3. İzin Kaydı'!$D$5:$D$200,"&gt;="&amp;('1. Kurulum'!$C$9+(1-1)*7)))</f>
        <v/>
      </c>
      <c r="C29" s="106">
        <f>IF($A29="","",COUNTIFS('3. İzin Kaydı'!$A$5:$A$200,$A29,'3. İzin Kaydı'!$F$5:$F$200,"Onaylandı",'3. İzin Kaydı'!$C$5:$C$200,"&lt;="&amp;('1. Kurulum'!$C$9+(2-1)*7+6),'3. İzin Kaydı'!$D$5:$D$200,"&gt;="&amp;('1. Kurulum'!$C$9+(2-1)*7)))</f>
        <v/>
      </c>
      <c r="D29" s="106">
        <f>IF($A29="","",COUNTIFS('3. İzin Kaydı'!$A$5:$A$200,$A29,'3. İzin Kaydı'!$F$5:$F$200,"Onaylandı",'3. İzin Kaydı'!$C$5:$C$200,"&lt;="&amp;('1. Kurulum'!$C$9+(3-1)*7+6),'3. İzin Kaydı'!$D$5:$D$200,"&gt;="&amp;('1. Kurulum'!$C$9+(3-1)*7)))</f>
        <v/>
      </c>
      <c r="E29" s="106">
        <f>IF($A29="","",COUNTIFS('3. İzin Kaydı'!$A$5:$A$200,$A29,'3. İzin Kaydı'!$F$5:$F$200,"Onaylandı",'3. İzin Kaydı'!$C$5:$C$200,"&lt;="&amp;('1. Kurulum'!$C$9+(4-1)*7+6),'3. İzin Kaydı'!$D$5:$D$200,"&gt;="&amp;('1. Kurulum'!$C$9+(4-1)*7)))</f>
        <v/>
      </c>
      <c r="F29" s="106">
        <f>IF($A29="","",COUNTIFS('3. İzin Kaydı'!$A$5:$A$200,$A29,'3. İzin Kaydı'!$F$5:$F$200,"Onaylandı",'3. İzin Kaydı'!$C$5:$C$200,"&lt;="&amp;('1. Kurulum'!$C$9+(5-1)*7+6),'3. İzin Kaydı'!$D$5:$D$200,"&gt;="&amp;('1. Kurulum'!$C$9+(5-1)*7)))</f>
        <v/>
      </c>
      <c r="G29" s="106">
        <f>IF($A29="","",COUNTIFS('3. İzin Kaydı'!$A$5:$A$200,$A29,'3. İzin Kaydı'!$F$5:$F$200,"Onaylandı",'3. İzin Kaydı'!$C$5:$C$200,"&lt;="&amp;('1. Kurulum'!$C$9+(6-1)*7+6),'3. İzin Kaydı'!$D$5:$D$200,"&gt;="&amp;('1. Kurulum'!$C$9+(6-1)*7)))</f>
        <v/>
      </c>
      <c r="H29" s="106">
        <f>IF($A29="","",COUNTIFS('3. İzin Kaydı'!$A$5:$A$200,$A29,'3. İzin Kaydı'!$F$5:$F$200,"Onaylandı",'3. İzin Kaydı'!$C$5:$C$200,"&lt;="&amp;('1. Kurulum'!$C$9+(7-1)*7+6),'3. İzin Kaydı'!$D$5:$D$200,"&gt;="&amp;('1. Kurulum'!$C$9+(7-1)*7)))</f>
        <v/>
      </c>
      <c r="I29" s="106">
        <f>IF($A29="","",COUNTIFS('3. İzin Kaydı'!$A$5:$A$200,$A29,'3. İzin Kaydı'!$F$5:$F$200,"Onaylandı",'3. İzin Kaydı'!$C$5:$C$200,"&lt;="&amp;('1. Kurulum'!$C$9+(8-1)*7+6),'3. İzin Kaydı'!$D$5:$D$200,"&gt;="&amp;('1. Kurulum'!$C$9+(8-1)*7)))</f>
        <v/>
      </c>
      <c r="J29" s="106">
        <f>IF($A29="","",COUNTIFS('3. İzin Kaydı'!$A$5:$A$200,$A29,'3. İzin Kaydı'!$F$5:$F$200,"Onaylandı",'3. İzin Kaydı'!$C$5:$C$200,"&lt;="&amp;('1. Kurulum'!$C$9+(9-1)*7+6),'3. İzin Kaydı'!$D$5:$D$200,"&gt;="&amp;('1. Kurulum'!$C$9+(9-1)*7)))</f>
        <v/>
      </c>
      <c r="K29" s="106">
        <f>IF($A29="","",COUNTIFS('3. İzin Kaydı'!$A$5:$A$200,$A29,'3. İzin Kaydı'!$F$5:$F$200,"Onaylandı",'3. İzin Kaydı'!$C$5:$C$200,"&lt;="&amp;('1. Kurulum'!$C$9+(10-1)*7+6),'3. İzin Kaydı'!$D$5:$D$200,"&gt;="&amp;('1. Kurulum'!$C$9+(10-1)*7)))</f>
        <v/>
      </c>
      <c r="L29" s="106">
        <f>IF($A29="","",COUNTIFS('3. İzin Kaydı'!$A$5:$A$200,$A29,'3. İzin Kaydı'!$F$5:$F$200,"Onaylandı",'3. İzin Kaydı'!$C$5:$C$200,"&lt;="&amp;('1. Kurulum'!$C$9+(11-1)*7+6),'3. İzin Kaydı'!$D$5:$D$200,"&gt;="&amp;('1. Kurulum'!$C$9+(11-1)*7)))</f>
        <v/>
      </c>
      <c r="M29" s="106">
        <f>IF($A29="","",COUNTIFS('3. İzin Kaydı'!$A$5:$A$200,$A29,'3. İzin Kaydı'!$F$5:$F$200,"Onaylandı",'3. İzin Kaydı'!$C$5:$C$200,"&lt;="&amp;('1. Kurulum'!$C$9+(12-1)*7+6),'3. İzin Kaydı'!$D$5:$D$200,"&gt;="&amp;('1. Kurulum'!$C$9+(12-1)*7)))</f>
        <v/>
      </c>
      <c r="N29" s="106">
        <f>IF($A29="","",COUNTIFS('3. İzin Kaydı'!$A$5:$A$200,$A29,'3. İzin Kaydı'!$F$5:$F$200,"Onaylandı",'3. İzin Kaydı'!$C$5:$C$200,"&lt;="&amp;('1. Kurulum'!$C$9+(13-1)*7+6),'3. İzin Kaydı'!$D$5:$D$200,"&gt;="&amp;('1. Kurulum'!$C$9+(13-1)*7)))</f>
        <v/>
      </c>
      <c r="O29" s="106">
        <f>IF($A29="","",COUNTIFS('3. İzin Kaydı'!$A$5:$A$200,$A29,'3. İzin Kaydı'!$F$5:$F$200,"Onaylandı",'3. İzin Kaydı'!$C$5:$C$200,"&lt;="&amp;('1. Kurulum'!$C$9+(14-1)*7+6),'3. İzin Kaydı'!$D$5:$D$200,"&gt;="&amp;('1. Kurulum'!$C$9+(14-1)*7)))</f>
        <v/>
      </c>
      <c r="P29" s="106">
        <f>IF($A29="","",COUNTIFS('3. İzin Kaydı'!$A$5:$A$200,$A29,'3. İzin Kaydı'!$F$5:$F$200,"Onaylandı",'3. İzin Kaydı'!$C$5:$C$200,"&lt;="&amp;('1. Kurulum'!$C$9+(15-1)*7+6),'3. İzin Kaydı'!$D$5:$D$200,"&gt;="&amp;('1. Kurulum'!$C$9+(15-1)*7)))</f>
        <v/>
      </c>
      <c r="Q29" s="106">
        <f>IF($A29="","",COUNTIFS('3. İzin Kaydı'!$A$5:$A$200,$A29,'3. İzin Kaydı'!$F$5:$F$200,"Onaylandı",'3. İzin Kaydı'!$C$5:$C$200,"&lt;="&amp;('1. Kurulum'!$C$9+(16-1)*7+6),'3. İzin Kaydı'!$D$5:$D$200,"&gt;="&amp;('1. Kurulum'!$C$9+(16-1)*7)))</f>
        <v/>
      </c>
      <c r="R29" s="106">
        <f>IF($A29="","",COUNTIFS('3. İzin Kaydı'!$A$5:$A$200,$A29,'3. İzin Kaydı'!$F$5:$F$200,"Onaylandı",'3. İzin Kaydı'!$C$5:$C$200,"&lt;="&amp;('1. Kurulum'!$C$9+(17-1)*7+6),'3. İzin Kaydı'!$D$5:$D$200,"&gt;="&amp;('1. Kurulum'!$C$9+(17-1)*7)))</f>
        <v/>
      </c>
      <c r="S29" s="106">
        <f>IF($A29="","",COUNTIFS('3. İzin Kaydı'!$A$5:$A$200,$A29,'3. İzin Kaydı'!$F$5:$F$200,"Onaylandı",'3. İzin Kaydı'!$C$5:$C$200,"&lt;="&amp;('1. Kurulum'!$C$9+(18-1)*7+6),'3. İzin Kaydı'!$D$5:$D$200,"&gt;="&amp;('1. Kurulum'!$C$9+(18-1)*7)))</f>
        <v/>
      </c>
      <c r="T29" s="106">
        <f>IF($A29="","",COUNTIFS('3. İzin Kaydı'!$A$5:$A$200,$A29,'3. İzin Kaydı'!$F$5:$F$200,"Onaylandı",'3. İzin Kaydı'!$C$5:$C$200,"&lt;="&amp;('1. Kurulum'!$C$9+(19-1)*7+6),'3. İzin Kaydı'!$D$5:$D$200,"&gt;="&amp;('1. Kurulum'!$C$9+(19-1)*7)))</f>
        <v/>
      </c>
      <c r="U29" s="106">
        <f>IF($A29="","",COUNTIFS('3. İzin Kaydı'!$A$5:$A$200,$A29,'3. İzin Kaydı'!$F$5:$F$200,"Onaylandı",'3. İzin Kaydı'!$C$5:$C$200,"&lt;="&amp;('1. Kurulum'!$C$9+(20-1)*7+6),'3. İzin Kaydı'!$D$5:$D$200,"&gt;="&amp;('1. Kurulum'!$C$9+(20-1)*7)))</f>
        <v/>
      </c>
      <c r="V29" s="106">
        <f>IF($A29="","",COUNTIFS('3. İzin Kaydı'!$A$5:$A$200,$A29,'3. İzin Kaydı'!$F$5:$F$200,"Onaylandı",'3. İzin Kaydı'!$C$5:$C$200,"&lt;="&amp;('1. Kurulum'!$C$9+(21-1)*7+6),'3. İzin Kaydı'!$D$5:$D$200,"&gt;="&amp;('1. Kurulum'!$C$9+(21-1)*7)))</f>
        <v/>
      </c>
      <c r="W29" s="106">
        <f>IF($A29="","",COUNTIFS('3. İzin Kaydı'!$A$5:$A$200,$A29,'3. İzin Kaydı'!$F$5:$F$200,"Onaylandı",'3. İzin Kaydı'!$C$5:$C$200,"&lt;="&amp;('1. Kurulum'!$C$9+(22-1)*7+6),'3. İzin Kaydı'!$D$5:$D$200,"&gt;="&amp;('1. Kurulum'!$C$9+(22-1)*7)))</f>
        <v/>
      </c>
      <c r="X29" s="106">
        <f>IF($A29="","",COUNTIFS('3. İzin Kaydı'!$A$5:$A$200,$A29,'3. İzin Kaydı'!$F$5:$F$200,"Onaylandı",'3. İzin Kaydı'!$C$5:$C$200,"&lt;="&amp;('1. Kurulum'!$C$9+(23-1)*7+6),'3. İzin Kaydı'!$D$5:$D$200,"&gt;="&amp;('1. Kurulum'!$C$9+(23-1)*7)))</f>
        <v/>
      </c>
      <c r="Y29" s="106">
        <f>IF($A29="","",COUNTIFS('3. İzin Kaydı'!$A$5:$A$200,$A29,'3. İzin Kaydı'!$F$5:$F$200,"Onaylandı",'3. İzin Kaydı'!$C$5:$C$200,"&lt;="&amp;('1. Kurulum'!$C$9+(24-1)*7+6),'3. İzin Kaydı'!$D$5:$D$200,"&gt;="&amp;('1. Kurulum'!$C$9+(24-1)*7)))</f>
        <v/>
      </c>
      <c r="Z29" s="106">
        <f>IF($A29="","",COUNTIFS('3. İzin Kaydı'!$A$5:$A$200,$A29,'3. İzin Kaydı'!$F$5:$F$200,"Onaylandı",'3. İzin Kaydı'!$C$5:$C$200,"&lt;="&amp;('1. Kurulum'!$C$9+(25-1)*7+6),'3. İzin Kaydı'!$D$5:$D$200,"&gt;="&amp;('1. Kurulum'!$C$9+(25-1)*7)))</f>
        <v/>
      </c>
      <c r="AA29" s="106">
        <f>IF($A29="","",COUNTIFS('3. İzin Kaydı'!$A$5:$A$200,$A29,'3. İzin Kaydı'!$F$5:$F$200,"Onaylandı",'3. İzin Kaydı'!$C$5:$C$200,"&lt;="&amp;('1. Kurulum'!$C$9+(26-1)*7+6),'3. İzin Kaydı'!$D$5:$D$200,"&gt;="&amp;('1. Kurulum'!$C$9+(26-1)*7)))</f>
        <v/>
      </c>
      <c r="AB29" s="106">
        <f>IF($A29="","",COUNTIFS('3. İzin Kaydı'!$A$5:$A$200,$A29,'3. İzin Kaydı'!$F$5:$F$200,"Onaylandı",'3. İzin Kaydı'!$C$5:$C$200,"&lt;="&amp;('1. Kurulum'!$C$9+(27-1)*7+6),'3. İzin Kaydı'!$D$5:$D$200,"&gt;="&amp;('1. Kurulum'!$C$9+(27-1)*7)))</f>
        <v/>
      </c>
      <c r="AC29" s="106">
        <f>IF($A29="","",COUNTIFS('3. İzin Kaydı'!$A$5:$A$200,$A29,'3. İzin Kaydı'!$F$5:$F$200,"Onaylandı",'3. İzin Kaydı'!$C$5:$C$200,"&lt;="&amp;('1. Kurulum'!$C$9+(28-1)*7+6),'3. İzin Kaydı'!$D$5:$D$200,"&gt;="&amp;('1. Kurulum'!$C$9+(28-1)*7)))</f>
        <v/>
      </c>
      <c r="AD29" s="106">
        <f>IF($A29="","",COUNTIFS('3. İzin Kaydı'!$A$5:$A$200,$A29,'3. İzin Kaydı'!$F$5:$F$200,"Onaylandı",'3. İzin Kaydı'!$C$5:$C$200,"&lt;="&amp;('1. Kurulum'!$C$9+(29-1)*7+6),'3. İzin Kaydı'!$D$5:$D$200,"&gt;="&amp;('1. Kurulum'!$C$9+(29-1)*7)))</f>
        <v/>
      </c>
      <c r="AE29" s="106">
        <f>IF($A29="","",COUNTIFS('3. İzin Kaydı'!$A$5:$A$200,$A29,'3. İzin Kaydı'!$F$5:$F$200,"Onaylandı",'3. İzin Kaydı'!$C$5:$C$200,"&lt;="&amp;('1. Kurulum'!$C$9+(30-1)*7+6),'3. İzin Kaydı'!$D$5:$D$200,"&gt;="&amp;('1. Kurulum'!$C$9+(30-1)*7)))</f>
        <v/>
      </c>
      <c r="AF29" s="106">
        <f>IF($A29="","",COUNTIFS('3. İzin Kaydı'!$A$5:$A$200,$A29,'3. İzin Kaydı'!$F$5:$F$200,"Onaylandı",'3. İzin Kaydı'!$C$5:$C$200,"&lt;="&amp;('1. Kurulum'!$C$9+(31-1)*7+6),'3. İzin Kaydı'!$D$5:$D$200,"&gt;="&amp;('1. Kurulum'!$C$9+(31-1)*7)))</f>
        <v/>
      </c>
      <c r="AG29" s="106">
        <f>IF($A29="","",COUNTIFS('3. İzin Kaydı'!$A$5:$A$200,$A29,'3. İzin Kaydı'!$F$5:$F$200,"Onaylandı",'3. İzin Kaydı'!$C$5:$C$200,"&lt;="&amp;('1. Kurulum'!$C$9+(32-1)*7+6),'3. İzin Kaydı'!$D$5:$D$200,"&gt;="&amp;('1. Kurulum'!$C$9+(32-1)*7)))</f>
        <v/>
      </c>
      <c r="AH29" s="106">
        <f>IF($A29="","",COUNTIFS('3. İzin Kaydı'!$A$5:$A$200,$A29,'3. İzin Kaydı'!$F$5:$F$200,"Onaylandı",'3. İzin Kaydı'!$C$5:$C$200,"&lt;="&amp;('1. Kurulum'!$C$9+(33-1)*7+6),'3. İzin Kaydı'!$D$5:$D$200,"&gt;="&amp;('1. Kurulum'!$C$9+(33-1)*7)))</f>
        <v/>
      </c>
      <c r="AI29" s="106">
        <f>IF($A29="","",COUNTIFS('3. İzin Kaydı'!$A$5:$A$200,$A29,'3. İzin Kaydı'!$F$5:$F$200,"Onaylandı",'3. İzin Kaydı'!$C$5:$C$200,"&lt;="&amp;('1. Kurulum'!$C$9+(34-1)*7+6),'3. İzin Kaydı'!$D$5:$D$200,"&gt;="&amp;('1. Kurulum'!$C$9+(34-1)*7)))</f>
        <v/>
      </c>
      <c r="AJ29" s="106">
        <f>IF($A29="","",COUNTIFS('3. İzin Kaydı'!$A$5:$A$200,$A29,'3. İzin Kaydı'!$F$5:$F$200,"Onaylandı",'3. İzin Kaydı'!$C$5:$C$200,"&lt;="&amp;('1. Kurulum'!$C$9+(35-1)*7+6),'3. İzin Kaydı'!$D$5:$D$200,"&gt;="&amp;('1. Kurulum'!$C$9+(35-1)*7)))</f>
        <v/>
      </c>
      <c r="AK29" s="106">
        <f>IF($A29="","",COUNTIFS('3. İzin Kaydı'!$A$5:$A$200,$A29,'3. İzin Kaydı'!$F$5:$F$200,"Onaylandı",'3. İzin Kaydı'!$C$5:$C$200,"&lt;="&amp;('1. Kurulum'!$C$9+(36-1)*7+6),'3. İzin Kaydı'!$D$5:$D$200,"&gt;="&amp;('1. Kurulum'!$C$9+(36-1)*7)))</f>
        <v/>
      </c>
      <c r="AL29" s="106">
        <f>IF($A29="","",COUNTIFS('3. İzin Kaydı'!$A$5:$A$200,$A29,'3. İzin Kaydı'!$F$5:$F$200,"Onaylandı",'3. İzin Kaydı'!$C$5:$C$200,"&lt;="&amp;('1. Kurulum'!$C$9+(37-1)*7+6),'3. İzin Kaydı'!$D$5:$D$200,"&gt;="&amp;('1. Kurulum'!$C$9+(37-1)*7)))</f>
        <v/>
      </c>
      <c r="AM29" s="106">
        <f>IF($A29="","",COUNTIFS('3. İzin Kaydı'!$A$5:$A$200,$A29,'3. İzin Kaydı'!$F$5:$F$200,"Onaylandı",'3. İzin Kaydı'!$C$5:$C$200,"&lt;="&amp;('1. Kurulum'!$C$9+(38-1)*7+6),'3. İzin Kaydı'!$D$5:$D$200,"&gt;="&amp;('1. Kurulum'!$C$9+(38-1)*7)))</f>
        <v/>
      </c>
      <c r="AN29" s="106">
        <f>IF($A29="","",COUNTIFS('3. İzin Kaydı'!$A$5:$A$200,$A29,'3. İzin Kaydı'!$F$5:$F$200,"Onaylandı",'3. İzin Kaydı'!$C$5:$C$200,"&lt;="&amp;('1. Kurulum'!$C$9+(39-1)*7+6),'3. İzin Kaydı'!$D$5:$D$200,"&gt;="&amp;('1. Kurulum'!$C$9+(39-1)*7)))</f>
        <v/>
      </c>
      <c r="AO29" s="106">
        <f>IF($A29="","",COUNTIFS('3. İzin Kaydı'!$A$5:$A$200,$A29,'3. İzin Kaydı'!$F$5:$F$200,"Onaylandı",'3. İzin Kaydı'!$C$5:$C$200,"&lt;="&amp;('1. Kurulum'!$C$9+(40-1)*7+6),'3. İzin Kaydı'!$D$5:$D$200,"&gt;="&amp;('1. Kurulum'!$C$9+(40-1)*7)))</f>
        <v/>
      </c>
      <c r="AP29" s="106">
        <f>IF($A29="","",COUNTIFS('3. İzin Kaydı'!$A$5:$A$200,$A29,'3. İzin Kaydı'!$F$5:$F$200,"Onaylandı",'3. İzin Kaydı'!$C$5:$C$200,"&lt;="&amp;('1. Kurulum'!$C$9+(41-1)*7+6),'3. İzin Kaydı'!$D$5:$D$200,"&gt;="&amp;('1. Kurulum'!$C$9+(41-1)*7)))</f>
        <v/>
      </c>
      <c r="AQ29" s="106">
        <f>IF($A29="","",COUNTIFS('3. İzin Kaydı'!$A$5:$A$200,$A29,'3. İzin Kaydı'!$F$5:$F$200,"Onaylandı",'3. İzin Kaydı'!$C$5:$C$200,"&lt;="&amp;('1. Kurulum'!$C$9+(42-1)*7+6),'3. İzin Kaydı'!$D$5:$D$200,"&gt;="&amp;('1. Kurulum'!$C$9+(42-1)*7)))</f>
        <v/>
      </c>
      <c r="AR29" s="106">
        <f>IF($A29="","",COUNTIFS('3. İzin Kaydı'!$A$5:$A$200,$A29,'3. İzin Kaydı'!$F$5:$F$200,"Onaylandı",'3. İzin Kaydı'!$C$5:$C$200,"&lt;="&amp;('1. Kurulum'!$C$9+(43-1)*7+6),'3. İzin Kaydı'!$D$5:$D$200,"&gt;="&amp;('1. Kurulum'!$C$9+(43-1)*7)))</f>
        <v/>
      </c>
      <c r="AS29" s="106">
        <f>IF($A29="","",COUNTIFS('3. İzin Kaydı'!$A$5:$A$200,$A29,'3. İzin Kaydı'!$F$5:$F$200,"Onaylandı",'3. İzin Kaydı'!$C$5:$C$200,"&lt;="&amp;('1. Kurulum'!$C$9+(44-1)*7+6),'3. İzin Kaydı'!$D$5:$D$200,"&gt;="&amp;('1. Kurulum'!$C$9+(44-1)*7)))</f>
        <v/>
      </c>
      <c r="AT29" s="106">
        <f>IF($A29="","",COUNTIFS('3. İzin Kaydı'!$A$5:$A$200,$A29,'3. İzin Kaydı'!$F$5:$F$200,"Onaylandı",'3. İzin Kaydı'!$C$5:$C$200,"&lt;="&amp;('1. Kurulum'!$C$9+(45-1)*7+6),'3. İzin Kaydı'!$D$5:$D$200,"&gt;="&amp;('1. Kurulum'!$C$9+(45-1)*7)))</f>
        <v/>
      </c>
      <c r="AU29" s="106">
        <f>IF($A29="","",COUNTIFS('3. İzin Kaydı'!$A$5:$A$200,$A29,'3. İzin Kaydı'!$F$5:$F$200,"Onaylandı",'3. İzin Kaydı'!$C$5:$C$200,"&lt;="&amp;('1. Kurulum'!$C$9+(46-1)*7+6),'3. İzin Kaydı'!$D$5:$D$200,"&gt;="&amp;('1. Kurulum'!$C$9+(46-1)*7)))</f>
        <v/>
      </c>
      <c r="AV29" s="106">
        <f>IF($A29="","",COUNTIFS('3. İzin Kaydı'!$A$5:$A$200,$A29,'3. İzin Kaydı'!$F$5:$F$200,"Onaylandı",'3. İzin Kaydı'!$C$5:$C$200,"&lt;="&amp;('1. Kurulum'!$C$9+(47-1)*7+6),'3. İzin Kaydı'!$D$5:$D$200,"&gt;="&amp;('1. Kurulum'!$C$9+(47-1)*7)))</f>
        <v/>
      </c>
      <c r="AW29" s="106">
        <f>IF($A29="","",COUNTIFS('3. İzin Kaydı'!$A$5:$A$200,$A29,'3. İzin Kaydı'!$F$5:$F$200,"Onaylandı",'3. İzin Kaydı'!$C$5:$C$200,"&lt;="&amp;('1. Kurulum'!$C$9+(48-1)*7+6),'3. İzin Kaydı'!$D$5:$D$200,"&gt;="&amp;('1. Kurulum'!$C$9+(48-1)*7)))</f>
        <v/>
      </c>
      <c r="AX29" s="106">
        <f>IF($A29="","",COUNTIFS('3. İzin Kaydı'!$A$5:$A$200,$A29,'3. İzin Kaydı'!$F$5:$F$200,"Onaylandı",'3. İzin Kaydı'!$C$5:$C$200,"&lt;="&amp;('1. Kurulum'!$C$9+(49-1)*7+6),'3. İzin Kaydı'!$D$5:$D$200,"&gt;="&amp;('1. Kurulum'!$C$9+(49-1)*7)))</f>
        <v/>
      </c>
      <c r="AY29" s="106">
        <f>IF($A29="","",COUNTIFS('3. İzin Kaydı'!$A$5:$A$200,$A29,'3. İzin Kaydı'!$F$5:$F$200,"Onaylandı",'3. İzin Kaydı'!$C$5:$C$200,"&lt;="&amp;('1. Kurulum'!$C$9+(50-1)*7+6),'3. İzin Kaydı'!$D$5:$D$200,"&gt;="&amp;('1. Kurulum'!$C$9+(50-1)*7)))</f>
        <v/>
      </c>
      <c r="AZ29" s="106">
        <f>IF($A29="","",COUNTIFS('3. İzin Kaydı'!$A$5:$A$200,$A29,'3. İzin Kaydı'!$F$5:$F$200,"Onaylandı",'3. İzin Kaydı'!$C$5:$C$200,"&lt;="&amp;('1. Kurulum'!$C$9+(51-1)*7+6),'3. İzin Kaydı'!$D$5:$D$200,"&gt;="&amp;('1. Kurulum'!$C$9+(51-1)*7)))</f>
        <v/>
      </c>
      <c r="BA29" s="106">
        <f>IF($A29="","",COUNTIFS('3. İzin Kaydı'!$A$5:$A$200,$A29,'3. İzin Kaydı'!$F$5:$F$200,"Onaylandı",'3. İzin Kaydı'!$C$5:$C$200,"&lt;="&amp;('1. Kurulum'!$C$9+(52-1)*7+6),'3. İzin Kaydı'!$D$5:$D$200,"&gt;="&amp;('1. Kurulum'!$C$9+(52-1)*7)))</f>
        <v/>
      </c>
    </row>
    <row r="30" ht="18" customHeight="1" s="55">
      <c r="A30" s="105">
        <f>IF('2. Çalışanlar'!A30="","",'2. Çalışanlar'!A30)</f>
        <v/>
      </c>
      <c r="B30" s="106">
        <f>IF($A30="","",COUNTIFS('3. İzin Kaydı'!$A$5:$A$200,$A30,'3. İzin Kaydı'!$F$5:$F$200,"Onaylandı",'3. İzin Kaydı'!$C$5:$C$200,"&lt;="&amp;('1. Kurulum'!$C$9+(1-1)*7+6),'3. İzin Kaydı'!$D$5:$D$200,"&gt;="&amp;('1. Kurulum'!$C$9+(1-1)*7)))</f>
        <v/>
      </c>
      <c r="C30" s="106">
        <f>IF($A30="","",COUNTIFS('3. İzin Kaydı'!$A$5:$A$200,$A30,'3. İzin Kaydı'!$F$5:$F$200,"Onaylandı",'3. İzin Kaydı'!$C$5:$C$200,"&lt;="&amp;('1. Kurulum'!$C$9+(2-1)*7+6),'3. İzin Kaydı'!$D$5:$D$200,"&gt;="&amp;('1. Kurulum'!$C$9+(2-1)*7)))</f>
        <v/>
      </c>
      <c r="D30" s="106">
        <f>IF($A30="","",COUNTIFS('3. İzin Kaydı'!$A$5:$A$200,$A30,'3. İzin Kaydı'!$F$5:$F$200,"Onaylandı",'3. İzin Kaydı'!$C$5:$C$200,"&lt;="&amp;('1. Kurulum'!$C$9+(3-1)*7+6),'3. İzin Kaydı'!$D$5:$D$200,"&gt;="&amp;('1. Kurulum'!$C$9+(3-1)*7)))</f>
        <v/>
      </c>
      <c r="E30" s="106">
        <f>IF($A30="","",COUNTIFS('3. İzin Kaydı'!$A$5:$A$200,$A30,'3. İzin Kaydı'!$F$5:$F$200,"Onaylandı",'3. İzin Kaydı'!$C$5:$C$200,"&lt;="&amp;('1. Kurulum'!$C$9+(4-1)*7+6),'3. İzin Kaydı'!$D$5:$D$200,"&gt;="&amp;('1. Kurulum'!$C$9+(4-1)*7)))</f>
        <v/>
      </c>
      <c r="F30" s="106">
        <f>IF($A30="","",COUNTIFS('3. İzin Kaydı'!$A$5:$A$200,$A30,'3. İzin Kaydı'!$F$5:$F$200,"Onaylandı",'3. İzin Kaydı'!$C$5:$C$200,"&lt;="&amp;('1. Kurulum'!$C$9+(5-1)*7+6),'3. İzin Kaydı'!$D$5:$D$200,"&gt;="&amp;('1. Kurulum'!$C$9+(5-1)*7)))</f>
        <v/>
      </c>
      <c r="G30" s="106">
        <f>IF($A30="","",COUNTIFS('3. İzin Kaydı'!$A$5:$A$200,$A30,'3. İzin Kaydı'!$F$5:$F$200,"Onaylandı",'3. İzin Kaydı'!$C$5:$C$200,"&lt;="&amp;('1. Kurulum'!$C$9+(6-1)*7+6),'3. İzin Kaydı'!$D$5:$D$200,"&gt;="&amp;('1. Kurulum'!$C$9+(6-1)*7)))</f>
        <v/>
      </c>
      <c r="H30" s="106">
        <f>IF($A30="","",COUNTIFS('3. İzin Kaydı'!$A$5:$A$200,$A30,'3. İzin Kaydı'!$F$5:$F$200,"Onaylandı",'3. İzin Kaydı'!$C$5:$C$200,"&lt;="&amp;('1. Kurulum'!$C$9+(7-1)*7+6),'3. İzin Kaydı'!$D$5:$D$200,"&gt;="&amp;('1. Kurulum'!$C$9+(7-1)*7)))</f>
        <v/>
      </c>
      <c r="I30" s="106">
        <f>IF($A30="","",COUNTIFS('3. İzin Kaydı'!$A$5:$A$200,$A30,'3. İzin Kaydı'!$F$5:$F$200,"Onaylandı",'3. İzin Kaydı'!$C$5:$C$200,"&lt;="&amp;('1. Kurulum'!$C$9+(8-1)*7+6),'3. İzin Kaydı'!$D$5:$D$200,"&gt;="&amp;('1. Kurulum'!$C$9+(8-1)*7)))</f>
        <v/>
      </c>
      <c r="J30" s="106">
        <f>IF($A30="","",COUNTIFS('3. İzin Kaydı'!$A$5:$A$200,$A30,'3. İzin Kaydı'!$F$5:$F$200,"Onaylandı",'3. İzin Kaydı'!$C$5:$C$200,"&lt;="&amp;('1. Kurulum'!$C$9+(9-1)*7+6),'3. İzin Kaydı'!$D$5:$D$200,"&gt;="&amp;('1. Kurulum'!$C$9+(9-1)*7)))</f>
        <v/>
      </c>
      <c r="K30" s="106">
        <f>IF($A30="","",COUNTIFS('3. İzin Kaydı'!$A$5:$A$200,$A30,'3. İzin Kaydı'!$F$5:$F$200,"Onaylandı",'3. İzin Kaydı'!$C$5:$C$200,"&lt;="&amp;('1. Kurulum'!$C$9+(10-1)*7+6),'3. İzin Kaydı'!$D$5:$D$200,"&gt;="&amp;('1. Kurulum'!$C$9+(10-1)*7)))</f>
        <v/>
      </c>
      <c r="L30" s="106">
        <f>IF($A30="","",COUNTIFS('3. İzin Kaydı'!$A$5:$A$200,$A30,'3. İzin Kaydı'!$F$5:$F$200,"Onaylandı",'3. İzin Kaydı'!$C$5:$C$200,"&lt;="&amp;('1. Kurulum'!$C$9+(11-1)*7+6),'3. İzin Kaydı'!$D$5:$D$200,"&gt;="&amp;('1. Kurulum'!$C$9+(11-1)*7)))</f>
        <v/>
      </c>
      <c r="M30" s="106">
        <f>IF($A30="","",COUNTIFS('3. İzin Kaydı'!$A$5:$A$200,$A30,'3. İzin Kaydı'!$F$5:$F$200,"Onaylandı",'3. İzin Kaydı'!$C$5:$C$200,"&lt;="&amp;('1. Kurulum'!$C$9+(12-1)*7+6),'3. İzin Kaydı'!$D$5:$D$200,"&gt;="&amp;('1. Kurulum'!$C$9+(12-1)*7)))</f>
        <v/>
      </c>
      <c r="N30" s="106">
        <f>IF($A30="","",COUNTIFS('3. İzin Kaydı'!$A$5:$A$200,$A30,'3. İzin Kaydı'!$F$5:$F$200,"Onaylandı",'3. İzin Kaydı'!$C$5:$C$200,"&lt;="&amp;('1. Kurulum'!$C$9+(13-1)*7+6),'3. İzin Kaydı'!$D$5:$D$200,"&gt;="&amp;('1. Kurulum'!$C$9+(13-1)*7)))</f>
        <v/>
      </c>
      <c r="O30" s="106">
        <f>IF($A30="","",COUNTIFS('3. İzin Kaydı'!$A$5:$A$200,$A30,'3. İzin Kaydı'!$F$5:$F$200,"Onaylandı",'3. İzin Kaydı'!$C$5:$C$200,"&lt;="&amp;('1. Kurulum'!$C$9+(14-1)*7+6),'3. İzin Kaydı'!$D$5:$D$200,"&gt;="&amp;('1. Kurulum'!$C$9+(14-1)*7)))</f>
        <v/>
      </c>
      <c r="P30" s="106">
        <f>IF($A30="","",COUNTIFS('3. İzin Kaydı'!$A$5:$A$200,$A30,'3. İzin Kaydı'!$F$5:$F$200,"Onaylandı",'3. İzin Kaydı'!$C$5:$C$200,"&lt;="&amp;('1. Kurulum'!$C$9+(15-1)*7+6),'3. İzin Kaydı'!$D$5:$D$200,"&gt;="&amp;('1. Kurulum'!$C$9+(15-1)*7)))</f>
        <v/>
      </c>
      <c r="Q30" s="106">
        <f>IF($A30="","",COUNTIFS('3. İzin Kaydı'!$A$5:$A$200,$A30,'3. İzin Kaydı'!$F$5:$F$200,"Onaylandı",'3. İzin Kaydı'!$C$5:$C$200,"&lt;="&amp;('1. Kurulum'!$C$9+(16-1)*7+6),'3. İzin Kaydı'!$D$5:$D$200,"&gt;="&amp;('1. Kurulum'!$C$9+(16-1)*7)))</f>
        <v/>
      </c>
      <c r="R30" s="106">
        <f>IF($A30="","",COUNTIFS('3. İzin Kaydı'!$A$5:$A$200,$A30,'3. İzin Kaydı'!$F$5:$F$200,"Onaylandı",'3. İzin Kaydı'!$C$5:$C$200,"&lt;="&amp;('1. Kurulum'!$C$9+(17-1)*7+6),'3. İzin Kaydı'!$D$5:$D$200,"&gt;="&amp;('1. Kurulum'!$C$9+(17-1)*7)))</f>
        <v/>
      </c>
      <c r="S30" s="106">
        <f>IF($A30="","",COUNTIFS('3. İzin Kaydı'!$A$5:$A$200,$A30,'3. İzin Kaydı'!$F$5:$F$200,"Onaylandı",'3. İzin Kaydı'!$C$5:$C$200,"&lt;="&amp;('1. Kurulum'!$C$9+(18-1)*7+6),'3. İzin Kaydı'!$D$5:$D$200,"&gt;="&amp;('1. Kurulum'!$C$9+(18-1)*7)))</f>
        <v/>
      </c>
      <c r="T30" s="106">
        <f>IF($A30="","",COUNTIFS('3. İzin Kaydı'!$A$5:$A$200,$A30,'3. İzin Kaydı'!$F$5:$F$200,"Onaylandı",'3. İzin Kaydı'!$C$5:$C$200,"&lt;="&amp;('1. Kurulum'!$C$9+(19-1)*7+6),'3. İzin Kaydı'!$D$5:$D$200,"&gt;="&amp;('1. Kurulum'!$C$9+(19-1)*7)))</f>
        <v/>
      </c>
      <c r="U30" s="106">
        <f>IF($A30="","",COUNTIFS('3. İzin Kaydı'!$A$5:$A$200,$A30,'3. İzin Kaydı'!$F$5:$F$200,"Onaylandı",'3. İzin Kaydı'!$C$5:$C$200,"&lt;="&amp;('1. Kurulum'!$C$9+(20-1)*7+6),'3. İzin Kaydı'!$D$5:$D$200,"&gt;="&amp;('1. Kurulum'!$C$9+(20-1)*7)))</f>
        <v/>
      </c>
      <c r="V30" s="106">
        <f>IF($A30="","",COUNTIFS('3. İzin Kaydı'!$A$5:$A$200,$A30,'3. İzin Kaydı'!$F$5:$F$200,"Onaylandı",'3. İzin Kaydı'!$C$5:$C$200,"&lt;="&amp;('1. Kurulum'!$C$9+(21-1)*7+6),'3. İzin Kaydı'!$D$5:$D$200,"&gt;="&amp;('1. Kurulum'!$C$9+(21-1)*7)))</f>
        <v/>
      </c>
      <c r="W30" s="106">
        <f>IF($A30="","",COUNTIFS('3. İzin Kaydı'!$A$5:$A$200,$A30,'3. İzin Kaydı'!$F$5:$F$200,"Onaylandı",'3. İzin Kaydı'!$C$5:$C$200,"&lt;="&amp;('1. Kurulum'!$C$9+(22-1)*7+6),'3. İzin Kaydı'!$D$5:$D$200,"&gt;="&amp;('1. Kurulum'!$C$9+(22-1)*7)))</f>
        <v/>
      </c>
      <c r="X30" s="106">
        <f>IF($A30="","",COUNTIFS('3. İzin Kaydı'!$A$5:$A$200,$A30,'3. İzin Kaydı'!$F$5:$F$200,"Onaylandı",'3. İzin Kaydı'!$C$5:$C$200,"&lt;="&amp;('1. Kurulum'!$C$9+(23-1)*7+6),'3. İzin Kaydı'!$D$5:$D$200,"&gt;="&amp;('1. Kurulum'!$C$9+(23-1)*7)))</f>
        <v/>
      </c>
      <c r="Y30" s="106">
        <f>IF($A30="","",COUNTIFS('3. İzin Kaydı'!$A$5:$A$200,$A30,'3. İzin Kaydı'!$F$5:$F$200,"Onaylandı",'3. İzin Kaydı'!$C$5:$C$200,"&lt;="&amp;('1. Kurulum'!$C$9+(24-1)*7+6),'3. İzin Kaydı'!$D$5:$D$200,"&gt;="&amp;('1. Kurulum'!$C$9+(24-1)*7)))</f>
        <v/>
      </c>
      <c r="Z30" s="106">
        <f>IF($A30="","",COUNTIFS('3. İzin Kaydı'!$A$5:$A$200,$A30,'3. İzin Kaydı'!$F$5:$F$200,"Onaylandı",'3. İzin Kaydı'!$C$5:$C$200,"&lt;="&amp;('1. Kurulum'!$C$9+(25-1)*7+6),'3. İzin Kaydı'!$D$5:$D$200,"&gt;="&amp;('1. Kurulum'!$C$9+(25-1)*7)))</f>
        <v/>
      </c>
      <c r="AA30" s="106">
        <f>IF($A30="","",COUNTIFS('3. İzin Kaydı'!$A$5:$A$200,$A30,'3. İzin Kaydı'!$F$5:$F$200,"Onaylandı",'3. İzin Kaydı'!$C$5:$C$200,"&lt;="&amp;('1. Kurulum'!$C$9+(26-1)*7+6),'3. İzin Kaydı'!$D$5:$D$200,"&gt;="&amp;('1. Kurulum'!$C$9+(26-1)*7)))</f>
        <v/>
      </c>
      <c r="AB30" s="106">
        <f>IF($A30="","",COUNTIFS('3. İzin Kaydı'!$A$5:$A$200,$A30,'3. İzin Kaydı'!$F$5:$F$200,"Onaylandı",'3. İzin Kaydı'!$C$5:$C$200,"&lt;="&amp;('1. Kurulum'!$C$9+(27-1)*7+6),'3. İzin Kaydı'!$D$5:$D$200,"&gt;="&amp;('1. Kurulum'!$C$9+(27-1)*7)))</f>
        <v/>
      </c>
      <c r="AC30" s="106">
        <f>IF($A30="","",COUNTIFS('3. İzin Kaydı'!$A$5:$A$200,$A30,'3. İzin Kaydı'!$F$5:$F$200,"Onaylandı",'3. İzin Kaydı'!$C$5:$C$200,"&lt;="&amp;('1. Kurulum'!$C$9+(28-1)*7+6),'3. İzin Kaydı'!$D$5:$D$200,"&gt;="&amp;('1. Kurulum'!$C$9+(28-1)*7)))</f>
        <v/>
      </c>
      <c r="AD30" s="106">
        <f>IF($A30="","",COUNTIFS('3. İzin Kaydı'!$A$5:$A$200,$A30,'3. İzin Kaydı'!$F$5:$F$200,"Onaylandı",'3. İzin Kaydı'!$C$5:$C$200,"&lt;="&amp;('1. Kurulum'!$C$9+(29-1)*7+6),'3. İzin Kaydı'!$D$5:$D$200,"&gt;="&amp;('1. Kurulum'!$C$9+(29-1)*7)))</f>
        <v/>
      </c>
      <c r="AE30" s="106">
        <f>IF($A30="","",COUNTIFS('3. İzin Kaydı'!$A$5:$A$200,$A30,'3. İzin Kaydı'!$F$5:$F$200,"Onaylandı",'3. İzin Kaydı'!$C$5:$C$200,"&lt;="&amp;('1. Kurulum'!$C$9+(30-1)*7+6),'3. İzin Kaydı'!$D$5:$D$200,"&gt;="&amp;('1. Kurulum'!$C$9+(30-1)*7)))</f>
        <v/>
      </c>
      <c r="AF30" s="106">
        <f>IF($A30="","",COUNTIFS('3. İzin Kaydı'!$A$5:$A$200,$A30,'3. İzin Kaydı'!$F$5:$F$200,"Onaylandı",'3. İzin Kaydı'!$C$5:$C$200,"&lt;="&amp;('1. Kurulum'!$C$9+(31-1)*7+6),'3. İzin Kaydı'!$D$5:$D$200,"&gt;="&amp;('1. Kurulum'!$C$9+(31-1)*7)))</f>
        <v/>
      </c>
      <c r="AG30" s="106">
        <f>IF($A30="","",COUNTIFS('3. İzin Kaydı'!$A$5:$A$200,$A30,'3. İzin Kaydı'!$F$5:$F$200,"Onaylandı",'3. İzin Kaydı'!$C$5:$C$200,"&lt;="&amp;('1. Kurulum'!$C$9+(32-1)*7+6),'3. İzin Kaydı'!$D$5:$D$200,"&gt;="&amp;('1. Kurulum'!$C$9+(32-1)*7)))</f>
        <v/>
      </c>
      <c r="AH30" s="106">
        <f>IF($A30="","",COUNTIFS('3. İzin Kaydı'!$A$5:$A$200,$A30,'3. İzin Kaydı'!$F$5:$F$200,"Onaylandı",'3. İzin Kaydı'!$C$5:$C$200,"&lt;="&amp;('1. Kurulum'!$C$9+(33-1)*7+6),'3. İzin Kaydı'!$D$5:$D$200,"&gt;="&amp;('1. Kurulum'!$C$9+(33-1)*7)))</f>
        <v/>
      </c>
      <c r="AI30" s="106">
        <f>IF($A30="","",COUNTIFS('3. İzin Kaydı'!$A$5:$A$200,$A30,'3. İzin Kaydı'!$F$5:$F$200,"Onaylandı",'3. İzin Kaydı'!$C$5:$C$200,"&lt;="&amp;('1. Kurulum'!$C$9+(34-1)*7+6),'3. İzin Kaydı'!$D$5:$D$200,"&gt;="&amp;('1. Kurulum'!$C$9+(34-1)*7)))</f>
        <v/>
      </c>
      <c r="AJ30" s="106">
        <f>IF($A30="","",COUNTIFS('3. İzin Kaydı'!$A$5:$A$200,$A30,'3. İzin Kaydı'!$F$5:$F$200,"Onaylandı",'3. İzin Kaydı'!$C$5:$C$200,"&lt;="&amp;('1. Kurulum'!$C$9+(35-1)*7+6),'3. İzin Kaydı'!$D$5:$D$200,"&gt;="&amp;('1. Kurulum'!$C$9+(35-1)*7)))</f>
        <v/>
      </c>
      <c r="AK30" s="106">
        <f>IF($A30="","",COUNTIFS('3. İzin Kaydı'!$A$5:$A$200,$A30,'3. İzin Kaydı'!$F$5:$F$200,"Onaylandı",'3. İzin Kaydı'!$C$5:$C$200,"&lt;="&amp;('1. Kurulum'!$C$9+(36-1)*7+6),'3. İzin Kaydı'!$D$5:$D$200,"&gt;="&amp;('1. Kurulum'!$C$9+(36-1)*7)))</f>
        <v/>
      </c>
      <c r="AL30" s="106">
        <f>IF($A30="","",COUNTIFS('3. İzin Kaydı'!$A$5:$A$200,$A30,'3. İzin Kaydı'!$F$5:$F$200,"Onaylandı",'3. İzin Kaydı'!$C$5:$C$200,"&lt;="&amp;('1. Kurulum'!$C$9+(37-1)*7+6),'3. İzin Kaydı'!$D$5:$D$200,"&gt;="&amp;('1. Kurulum'!$C$9+(37-1)*7)))</f>
        <v/>
      </c>
      <c r="AM30" s="106">
        <f>IF($A30="","",COUNTIFS('3. İzin Kaydı'!$A$5:$A$200,$A30,'3. İzin Kaydı'!$F$5:$F$200,"Onaylandı",'3. İzin Kaydı'!$C$5:$C$200,"&lt;="&amp;('1. Kurulum'!$C$9+(38-1)*7+6),'3. İzin Kaydı'!$D$5:$D$200,"&gt;="&amp;('1. Kurulum'!$C$9+(38-1)*7)))</f>
        <v/>
      </c>
      <c r="AN30" s="106">
        <f>IF($A30="","",COUNTIFS('3. İzin Kaydı'!$A$5:$A$200,$A30,'3. İzin Kaydı'!$F$5:$F$200,"Onaylandı",'3. İzin Kaydı'!$C$5:$C$200,"&lt;="&amp;('1. Kurulum'!$C$9+(39-1)*7+6),'3. İzin Kaydı'!$D$5:$D$200,"&gt;="&amp;('1. Kurulum'!$C$9+(39-1)*7)))</f>
        <v/>
      </c>
      <c r="AO30" s="106">
        <f>IF($A30="","",COUNTIFS('3. İzin Kaydı'!$A$5:$A$200,$A30,'3. İzin Kaydı'!$F$5:$F$200,"Onaylandı",'3. İzin Kaydı'!$C$5:$C$200,"&lt;="&amp;('1. Kurulum'!$C$9+(40-1)*7+6),'3. İzin Kaydı'!$D$5:$D$200,"&gt;="&amp;('1. Kurulum'!$C$9+(40-1)*7)))</f>
        <v/>
      </c>
      <c r="AP30" s="106">
        <f>IF($A30="","",COUNTIFS('3. İzin Kaydı'!$A$5:$A$200,$A30,'3. İzin Kaydı'!$F$5:$F$200,"Onaylandı",'3. İzin Kaydı'!$C$5:$C$200,"&lt;="&amp;('1. Kurulum'!$C$9+(41-1)*7+6),'3. İzin Kaydı'!$D$5:$D$200,"&gt;="&amp;('1. Kurulum'!$C$9+(41-1)*7)))</f>
        <v/>
      </c>
      <c r="AQ30" s="106">
        <f>IF($A30="","",COUNTIFS('3. İzin Kaydı'!$A$5:$A$200,$A30,'3. İzin Kaydı'!$F$5:$F$200,"Onaylandı",'3. İzin Kaydı'!$C$5:$C$200,"&lt;="&amp;('1. Kurulum'!$C$9+(42-1)*7+6),'3. İzin Kaydı'!$D$5:$D$200,"&gt;="&amp;('1. Kurulum'!$C$9+(42-1)*7)))</f>
        <v/>
      </c>
      <c r="AR30" s="106">
        <f>IF($A30="","",COUNTIFS('3. İzin Kaydı'!$A$5:$A$200,$A30,'3. İzin Kaydı'!$F$5:$F$200,"Onaylandı",'3. İzin Kaydı'!$C$5:$C$200,"&lt;="&amp;('1. Kurulum'!$C$9+(43-1)*7+6),'3. İzin Kaydı'!$D$5:$D$200,"&gt;="&amp;('1. Kurulum'!$C$9+(43-1)*7)))</f>
        <v/>
      </c>
      <c r="AS30" s="106">
        <f>IF($A30="","",COUNTIFS('3. İzin Kaydı'!$A$5:$A$200,$A30,'3. İzin Kaydı'!$F$5:$F$200,"Onaylandı",'3. İzin Kaydı'!$C$5:$C$200,"&lt;="&amp;('1. Kurulum'!$C$9+(44-1)*7+6),'3. İzin Kaydı'!$D$5:$D$200,"&gt;="&amp;('1. Kurulum'!$C$9+(44-1)*7)))</f>
        <v/>
      </c>
      <c r="AT30" s="106">
        <f>IF($A30="","",COUNTIFS('3. İzin Kaydı'!$A$5:$A$200,$A30,'3. İzin Kaydı'!$F$5:$F$200,"Onaylandı",'3. İzin Kaydı'!$C$5:$C$200,"&lt;="&amp;('1. Kurulum'!$C$9+(45-1)*7+6),'3. İzin Kaydı'!$D$5:$D$200,"&gt;="&amp;('1. Kurulum'!$C$9+(45-1)*7)))</f>
        <v/>
      </c>
      <c r="AU30" s="106">
        <f>IF($A30="","",COUNTIFS('3. İzin Kaydı'!$A$5:$A$200,$A30,'3. İzin Kaydı'!$F$5:$F$200,"Onaylandı",'3. İzin Kaydı'!$C$5:$C$200,"&lt;="&amp;('1. Kurulum'!$C$9+(46-1)*7+6),'3. İzin Kaydı'!$D$5:$D$200,"&gt;="&amp;('1. Kurulum'!$C$9+(46-1)*7)))</f>
        <v/>
      </c>
      <c r="AV30" s="106">
        <f>IF($A30="","",COUNTIFS('3. İzin Kaydı'!$A$5:$A$200,$A30,'3. İzin Kaydı'!$F$5:$F$200,"Onaylandı",'3. İzin Kaydı'!$C$5:$C$200,"&lt;="&amp;('1. Kurulum'!$C$9+(47-1)*7+6),'3. İzin Kaydı'!$D$5:$D$200,"&gt;="&amp;('1. Kurulum'!$C$9+(47-1)*7)))</f>
        <v/>
      </c>
      <c r="AW30" s="106">
        <f>IF($A30="","",COUNTIFS('3. İzin Kaydı'!$A$5:$A$200,$A30,'3. İzin Kaydı'!$F$5:$F$200,"Onaylandı",'3. İzin Kaydı'!$C$5:$C$200,"&lt;="&amp;('1. Kurulum'!$C$9+(48-1)*7+6),'3. İzin Kaydı'!$D$5:$D$200,"&gt;="&amp;('1. Kurulum'!$C$9+(48-1)*7)))</f>
        <v/>
      </c>
      <c r="AX30" s="106">
        <f>IF($A30="","",COUNTIFS('3. İzin Kaydı'!$A$5:$A$200,$A30,'3. İzin Kaydı'!$F$5:$F$200,"Onaylandı",'3. İzin Kaydı'!$C$5:$C$200,"&lt;="&amp;('1. Kurulum'!$C$9+(49-1)*7+6),'3. İzin Kaydı'!$D$5:$D$200,"&gt;="&amp;('1. Kurulum'!$C$9+(49-1)*7)))</f>
        <v/>
      </c>
      <c r="AY30" s="106">
        <f>IF($A30="","",COUNTIFS('3. İzin Kaydı'!$A$5:$A$200,$A30,'3. İzin Kaydı'!$F$5:$F$200,"Onaylandı",'3. İzin Kaydı'!$C$5:$C$200,"&lt;="&amp;('1. Kurulum'!$C$9+(50-1)*7+6),'3. İzin Kaydı'!$D$5:$D$200,"&gt;="&amp;('1. Kurulum'!$C$9+(50-1)*7)))</f>
        <v/>
      </c>
      <c r="AZ30" s="106">
        <f>IF($A30="","",COUNTIFS('3. İzin Kaydı'!$A$5:$A$200,$A30,'3. İzin Kaydı'!$F$5:$F$200,"Onaylandı",'3. İzin Kaydı'!$C$5:$C$200,"&lt;="&amp;('1. Kurulum'!$C$9+(51-1)*7+6),'3. İzin Kaydı'!$D$5:$D$200,"&gt;="&amp;('1. Kurulum'!$C$9+(51-1)*7)))</f>
        <v/>
      </c>
      <c r="BA30" s="106">
        <f>IF($A30="","",COUNTIFS('3. İzin Kaydı'!$A$5:$A$200,$A30,'3. İzin Kaydı'!$F$5:$F$200,"Onaylandı",'3. İzin Kaydı'!$C$5:$C$200,"&lt;="&amp;('1. Kurulum'!$C$9+(52-1)*7+6),'3. İzin Kaydı'!$D$5:$D$200,"&gt;="&amp;('1. Kurulum'!$C$9+(52-1)*7)))</f>
        <v/>
      </c>
    </row>
    <row r="31" ht="18" customHeight="1" s="55">
      <c r="A31" s="105">
        <f>IF('2. Çalışanlar'!A31="","",'2. Çalışanlar'!A31)</f>
        <v/>
      </c>
      <c r="B31" s="106">
        <f>IF($A31="","",COUNTIFS('3. İzin Kaydı'!$A$5:$A$200,$A31,'3. İzin Kaydı'!$F$5:$F$200,"Onaylandı",'3. İzin Kaydı'!$C$5:$C$200,"&lt;="&amp;('1. Kurulum'!$C$9+(1-1)*7+6),'3. İzin Kaydı'!$D$5:$D$200,"&gt;="&amp;('1. Kurulum'!$C$9+(1-1)*7)))</f>
        <v/>
      </c>
      <c r="C31" s="106">
        <f>IF($A31="","",COUNTIFS('3. İzin Kaydı'!$A$5:$A$200,$A31,'3. İzin Kaydı'!$F$5:$F$200,"Onaylandı",'3. İzin Kaydı'!$C$5:$C$200,"&lt;="&amp;('1. Kurulum'!$C$9+(2-1)*7+6),'3. İzin Kaydı'!$D$5:$D$200,"&gt;="&amp;('1. Kurulum'!$C$9+(2-1)*7)))</f>
        <v/>
      </c>
      <c r="D31" s="106">
        <f>IF($A31="","",COUNTIFS('3. İzin Kaydı'!$A$5:$A$200,$A31,'3. İzin Kaydı'!$F$5:$F$200,"Onaylandı",'3. İzin Kaydı'!$C$5:$C$200,"&lt;="&amp;('1. Kurulum'!$C$9+(3-1)*7+6),'3. İzin Kaydı'!$D$5:$D$200,"&gt;="&amp;('1. Kurulum'!$C$9+(3-1)*7)))</f>
        <v/>
      </c>
      <c r="E31" s="106">
        <f>IF($A31="","",COUNTIFS('3. İzin Kaydı'!$A$5:$A$200,$A31,'3. İzin Kaydı'!$F$5:$F$200,"Onaylandı",'3. İzin Kaydı'!$C$5:$C$200,"&lt;="&amp;('1. Kurulum'!$C$9+(4-1)*7+6),'3. İzin Kaydı'!$D$5:$D$200,"&gt;="&amp;('1. Kurulum'!$C$9+(4-1)*7)))</f>
        <v/>
      </c>
      <c r="F31" s="106">
        <f>IF($A31="","",COUNTIFS('3. İzin Kaydı'!$A$5:$A$200,$A31,'3. İzin Kaydı'!$F$5:$F$200,"Onaylandı",'3. İzin Kaydı'!$C$5:$C$200,"&lt;="&amp;('1. Kurulum'!$C$9+(5-1)*7+6),'3. İzin Kaydı'!$D$5:$D$200,"&gt;="&amp;('1. Kurulum'!$C$9+(5-1)*7)))</f>
        <v/>
      </c>
      <c r="G31" s="106">
        <f>IF($A31="","",COUNTIFS('3. İzin Kaydı'!$A$5:$A$200,$A31,'3. İzin Kaydı'!$F$5:$F$200,"Onaylandı",'3. İzin Kaydı'!$C$5:$C$200,"&lt;="&amp;('1. Kurulum'!$C$9+(6-1)*7+6),'3. İzin Kaydı'!$D$5:$D$200,"&gt;="&amp;('1. Kurulum'!$C$9+(6-1)*7)))</f>
        <v/>
      </c>
      <c r="H31" s="106">
        <f>IF($A31="","",COUNTIFS('3. İzin Kaydı'!$A$5:$A$200,$A31,'3. İzin Kaydı'!$F$5:$F$200,"Onaylandı",'3. İzin Kaydı'!$C$5:$C$200,"&lt;="&amp;('1. Kurulum'!$C$9+(7-1)*7+6),'3. İzin Kaydı'!$D$5:$D$200,"&gt;="&amp;('1. Kurulum'!$C$9+(7-1)*7)))</f>
        <v/>
      </c>
      <c r="I31" s="106">
        <f>IF($A31="","",COUNTIFS('3. İzin Kaydı'!$A$5:$A$200,$A31,'3. İzin Kaydı'!$F$5:$F$200,"Onaylandı",'3. İzin Kaydı'!$C$5:$C$200,"&lt;="&amp;('1. Kurulum'!$C$9+(8-1)*7+6),'3. İzin Kaydı'!$D$5:$D$200,"&gt;="&amp;('1. Kurulum'!$C$9+(8-1)*7)))</f>
        <v/>
      </c>
      <c r="J31" s="106">
        <f>IF($A31="","",COUNTIFS('3. İzin Kaydı'!$A$5:$A$200,$A31,'3. İzin Kaydı'!$F$5:$F$200,"Onaylandı",'3. İzin Kaydı'!$C$5:$C$200,"&lt;="&amp;('1. Kurulum'!$C$9+(9-1)*7+6),'3. İzin Kaydı'!$D$5:$D$200,"&gt;="&amp;('1. Kurulum'!$C$9+(9-1)*7)))</f>
        <v/>
      </c>
      <c r="K31" s="106">
        <f>IF($A31="","",COUNTIFS('3. İzin Kaydı'!$A$5:$A$200,$A31,'3. İzin Kaydı'!$F$5:$F$200,"Onaylandı",'3. İzin Kaydı'!$C$5:$C$200,"&lt;="&amp;('1. Kurulum'!$C$9+(10-1)*7+6),'3. İzin Kaydı'!$D$5:$D$200,"&gt;="&amp;('1. Kurulum'!$C$9+(10-1)*7)))</f>
        <v/>
      </c>
      <c r="L31" s="106">
        <f>IF($A31="","",COUNTIFS('3. İzin Kaydı'!$A$5:$A$200,$A31,'3. İzin Kaydı'!$F$5:$F$200,"Onaylandı",'3. İzin Kaydı'!$C$5:$C$200,"&lt;="&amp;('1. Kurulum'!$C$9+(11-1)*7+6),'3. İzin Kaydı'!$D$5:$D$200,"&gt;="&amp;('1. Kurulum'!$C$9+(11-1)*7)))</f>
        <v/>
      </c>
      <c r="M31" s="106">
        <f>IF($A31="","",COUNTIFS('3. İzin Kaydı'!$A$5:$A$200,$A31,'3. İzin Kaydı'!$F$5:$F$200,"Onaylandı",'3. İzin Kaydı'!$C$5:$C$200,"&lt;="&amp;('1. Kurulum'!$C$9+(12-1)*7+6),'3. İzin Kaydı'!$D$5:$D$200,"&gt;="&amp;('1. Kurulum'!$C$9+(12-1)*7)))</f>
        <v/>
      </c>
      <c r="N31" s="106">
        <f>IF($A31="","",COUNTIFS('3. İzin Kaydı'!$A$5:$A$200,$A31,'3. İzin Kaydı'!$F$5:$F$200,"Onaylandı",'3. İzin Kaydı'!$C$5:$C$200,"&lt;="&amp;('1. Kurulum'!$C$9+(13-1)*7+6),'3. İzin Kaydı'!$D$5:$D$200,"&gt;="&amp;('1. Kurulum'!$C$9+(13-1)*7)))</f>
        <v/>
      </c>
      <c r="O31" s="106">
        <f>IF($A31="","",COUNTIFS('3. İzin Kaydı'!$A$5:$A$200,$A31,'3. İzin Kaydı'!$F$5:$F$200,"Onaylandı",'3. İzin Kaydı'!$C$5:$C$200,"&lt;="&amp;('1. Kurulum'!$C$9+(14-1)*7+6),'3. İzin Kaydı'!$D$5:$D$200,"&gt;="&amp;('1. Kurulum'!$C$9+(14-1)*7)))</f>
        <v/>
      </c>
      <c r="P31" s="106">
        <f>IF($A31="","",COUNTIFS('3. İzin Kaydı'!$A$5:$A$200,$A31,'3. İzin Kaydı'!$F$5:$F$200,"Onaylandı",'3. İzin Kaydı'!$C$5:$C$200,"&lt;="&amp;('1. Kurulum'!$C$9+(15-1)*7+6),'3. İzin Kaydı'!$D$5:$D$200,"&gt;="&amp;('1. Kurulum'!$C$9+(15-1)*7)))</f>
        <v/>
      </c>
      <c r="Q31" s="106">
        <f>IF($A31="","",COUNTIFS('3. İzin Kaydı'!$A$5:$A$200,$A31,'3. İzin Kaydı'!$F$5:$F$200,"Onaylandı",'3. İzin Kaydı'!$C$5:$C$200,"&lt;="&amp;('1. Kurulum'!$C$9+(16-1)*7+6),'3. İzin Kaydı'!$D$5:$D$200,"&gt;="&amp;('1. Kurulum'!$C$9+(16-1)*7)))</f>
        <v/>
      </c>
      <c r="R31" s="106">
        <f>IF($A31="","",COUNTIFS('3. İzin Kaydı'!$A$5:$A$200,$A31,'3. İzin Kaydı'!$F$5:$F$200,"Onaylandı",'3. İzin Kaydı'!$C$5:$C$200,"&lt;="&amp;('1. Kurulum'!$C$9+(17-1)*7+6),'3. İzin Kaydı'!$D$5:$D$200,"&gt;="&amp;('1. Kurulum'!$C$9+(17-1)*7)))</f>
        <v/>
      </c>
      <c r="S31" s="106">
        <f>IF($A31="","",COUNTIFS('3. İzin Kaydı'!$A$5:$A$200,$A31,'3. İzin Kaydı'!$F$5:$F$200,"Onaylandı",'3. İzin Kaydı'!$C$5:$C$200,"&lt;="&amp;('1. Kurulum'!$C$9+(18-1)*7+6),'3. İzin Kaydı'!$D$5:$D$200,"&gt;="&amp;('1. Kurulum'!$C$9+(18-1)*7)))</f>
        <v/>
      </c>
      <c r="T31" s="106">
        <f>IF($A31="","",COUNTIFS('3. İzin Kaydı'!$A$5:$A$200,$A31,'3. İzin Kaydı'!$F$5:$F$200,"Onaylandı",'3. İzin Kaydı'!$C$5:$C$200,"&lt;="&amp;('1. Kurulum'!$C$9+(19-1)*7+6),'3. İzin Kaydı'!$D$5:$D$200,"&gt;="&amp;('1. Kurulum'!$C$9+(19-1)*7)))</f>
        <v/>
      </c>
      <c r="U31" s="106">
        <f>IF($A31="","",COUNTIFS('3. İzin Kaydı'!$A$5:$A$200,$A31,'3. İzin Kaydı'!$F$5:$F$200,"Onaylandı",'3. İzin Kaydı'!$C$5:$C$200,"&lt;="&amp;('1. Kurulum'!$C$9+(20-1)*7+6),'3. İzin Kaydı'!$D$5:$D$200,"&gt;="&amp;('1. Kurulum'!$C$9+(20-1)*7)))</f>
        <v/>
      </c>
      <c r="V31" s="106">
        <f>IF($A31="","",COUNTIFS('3. İzin Kaydı'!$A$5:$A$200,$A31,'3. İzin Kaydı'!$F$5:$F$200,"Onaylandı",'3. İzin Kaydı'!$C$5:$C$200,"&lt;="&amp;('1. Kurulum'!$C$9+(21-1)*7+6),'3. İzin Kaydı'!$D$5:$D$200,"&gt;="&amp;('1. Kurulum'!$C$9+(21-1)*7)))</f>
        <v/>
      </c>
      <c r="W31" s="106">
        <f>IF($A31="","",COUNTIFS('3. İzin Kaydı'!$A$5:$A$200,$A31,'3. İzin Kaydı'!$F$5:$F$200,"Onaylandı",'3. İzin Kaydı'!$C$5:$C$200,"&lt;="&amp;('1. Kurulum'!$C$9+(22-1)*7+6),'3. İzin Kaydı'!$D$5:$D$200,"&gt;="&amp;('1. Kurulum'!$C$9+(22-1)*7)))</f>
        <v/>
      </c>
      <c r="X31" s="106">
        <f>IF($A31="","",COUNTIFS('3. İzin Kaydı'!$A$5:$A$200,$A31,'3. İzin Kaydı'!$F$5:$F$200,"Onaylandı",'3. İzin Kaydı'!$C$5:$C$200,"&lt;="&amp;('1. Kurulum'!$C$9+(23-1)*7+6),'3. İzin Kaydı'!$D$5:$D$200,"&gt;="&amp;('1. Kurulum'!$C$9+(23-1)*7)))</f>
        <v/>
      </c>
      <c r="Y31" s="106">
        <f>IF($A31="","",COUNTIFS('3. İzin Kaydı'!$A$5:$A$200,$A31,'3. İzin Kaydı'!$F$5:$F$200,"Onaylandı",'3. İzin Kaydı'!$C$5:$C$200,"&lt;="&amp;('1. Kurulum'!$C$9+(24-1)*7+6),'3. İzin Kaydı'!$D$5:$D$200,"&gt;="&amp;('1. Kurulum'!$C$9+(24-1)*7)))</f>
        <v/>
      </c>
      <c r="Z31" s="106">
        <f>IF($A31="","",COUNTIFS('3. İzin Kaydı'!$A$5:$A$200,$A31,'3. İzin Kaydı'!$F$5:$F$200,"Onaylandı",'3. İzin Kaydı'!$C$5:$C$200,"&lt;="&amp;('1. Kurulum'!$C$9+(25-1)*7+6),'3. İzin Kaydı'!$D$5:$D$200,"&gt;="&amp;('1. Kurulum'!$C$9+(25-1)*7)))</f>
        <v/>
      </c>
      <c r="AA31" s="106">
        <f>IF($A31="","",COUNTIFS('3. İzin Kaydı'!$A$5:$A$200,$A31,'3. İzin Kaydı'!$F$5:$F$200,"Onaylandı",'3. İzin Kaydı'!$C$5:$C$200,"&lt;="&amp;('1. Kurulum'!$C$9+(26-1)*7+6),'3. İzin Kaydı'!$D$5:$D$200,"&gt;="&amp;('1. Kurulum'!$C$9+(26-1)*7)))</f>
        <v/>
      </c>
      <c r="AB31" s="106">
        <f>IF($A31="","",COUNTIFS('3. İzin Kaydı'!$A$5:$A$200,$A31,'3. İzin Kaydı'!$F$5:$F$200,"Onaylandı",'3. İzin Kaydı'!$C$5:$C$200,"&lt;="&amp;('1. Kurulum'!$C$9+(27-1)*7+6),'3. İzin Kaydı'!$D$5:$D$200,"&gt;="&amp;('1. Kurulum'!$C$9+(27-1)*7)))</f>
        <v/>
      </c>
      <c r="AC31" s="106">
        <f>IF($A31="","",COUNTIFS('3. İzin Kaydı'!$A$5:$A$200,$A31,'3. İzin Kaydı'!$F$5:$F$200,"Onaylandı",'3. İzin Kaydı'!$C$5:$C$200,"&lt;="&amp;('1. Kurulum'!$C$9+(28-1)*7+6),'3. İzin Kaydı'!$D$5:$D$200,"&gt;="&amp;('1. Kurulum'!$C$9+(28-1)*7)))</f>
        <v/>
      </c>
      <c r="AD31" s="106">
        <f>IF($A31="","",COUNTIFS('3. İzin Kaydı'!$A$5:$A$200,$A31,'3. İzin Kaydı'!$F$5:$F$200,"Onaylandı",'3. İzin Kaydı'!$C$5:$C$200,"&lt;="&amp;('1. Kurulum'!$C$9+(29-1)*7+6),'3. İzin Kaydı'!$D$5:$D$200,"&gt;="&amp;('1. Kurulum'!$C$9+(29-1)*7)))</f>
        <v/>
      </c>
      <c r="AE31" s="106">
        <f>IF($A31="","",COUNTIFS('3. İzin Kaydı'!$A$5:$A$200,$A31,'3. İzin Kaydı'!$F$5:$F$200,"Onaylandı",'3. İzin Kaydı'!$C$5:$C$200,"&lt;="&amp;('1. Kurulum'!$C$9+(30-1)*7+6),'3. İzin Kaydı'!$D$5:$D$200,"&gt;="&amp;('1. Kurulum'!$C$9+(30-1)*7)))</f>
        <v/>
      </c>
      <c r="AF31" s="106">
        <f>IF($A31="","",COUNTIFS('3. İzin Kaydı'!$A$5:$A$200,$A31,'3. İzin Kaydı'!$F$5:$F$200,"Onaylandı",'3. İzin Kaydı'!$C$5:$C$200,"&lt;="&amp;('1. Kurulum'!$C$9+(31-1)*7+6),'3. İzin Kaydı'!$D$5:$D$200,"&gt;="&amp;('1. Kurulum'!$C$9+(31-1)*7)))</f>
        <v/>
      </c>
      <c r="AG31" s="106">
        <f>IF($A31="","",COUNTIFS('3. İzin Kaydı'!$A$5:$A$200,$A31,'3. İzin Kaydı'!$F$5:$F$200,"Onaylandı",'3. İzin Kaydı'!$C$5:$C$200,"&lt;="&amp;('1. Kurulum'!$C$9+(32-1)*7+6),'3. İzin Kaydı'!$D$5:$D$200,"&gt;="&amp;('1. Kurulum'!$C$9+(32-1)*7)))</f>
        <v/>
      </c>
      <c r="AH31" s="106">
        <f>IF($A31="","",COUNTIFS('3. İzin Kaydı'!$A$5:$A$200,$A31,'3. İzin Kaydı'!$F$5:$F$200,"Onaylandı",'3. İzin Kaydı'!$C$5:$C$200,"&lt;="&amp;('1. Kurulum'!$C$9+(33-1)*7+6),'3. İzin Kaydı'!$D$5:$D$200,"&gt;="&amp;('1. Kurulum'!$C$9+(33-1)*7)))</f>
        <v/>
      </c>
      <c r="AI31" s="106">
        <f>IF($A31="","",COUNTIFS('3. İzin Kaydı'!$A$5:$A$200,$A31,'3. İzin Kaydı'!$F$5:$F$200,"Onaylandı",'3. İzin Kaydı'!$C$5:$C$200,"&lt;="&amp;('1. Kurulum'!$C$9+(34-1)*7+6),'3. İzin Kaydı'!$D$5:$D$200,"&gt;="&amp;('1. Kurulum'!$C$9+(34-1)*7)))</f>
        <v/>
      </c>
      <c r="AJ31" s="106">
        <f>IF($A31="","",COUNTIFS('3. İzin Kaydı'!$A$5:$A$200,$A31,'3. İzin Kaydı'!$F$5:$F$200,"Onaylandı",'3. İzin Kaydı'!$C$5:$C$200,"&lt;="&amp;('1. Kurulum'!$C$9+(35-1)*7+6),'3. İzin Kaydı'!$D$5:$D$200,"&gt;="&amp;('1. Kurulum'!$C$9+(35-1)*7)))</f>
        <v/>
      </c>
      <c r="AK31" s="106">
        <f>IF($A31="","",COUNTIFS('3. İzin Kaydı'!$A$5:$A$200,$A31,'3. İzin Kaydı'!$F$5:$F$200,"Onaylandı",'3. İzin Kaydı'!$C$5:$C$200,"&lt;="&amp;('1. Kurulum'!$C$9+(36-1)*7+6),'3. İzin Kaydı'!$D$5:$D$200,"&gt;="&amp;('1. Kurulum'!$C$9+(36-1)*7)))</f>
        <v/>
      </c>
      <c r="AL31" s="106">
        <f>IF($A31="","",COUNTIFS('3. İzin Kaydı'!$A$5:$A$200,$A31,'3. İzin Kaydı'!$F$5:$F$200,"Onaylandı",'3. İzin Kaydı'!$C$5:$C$200,"&lt;="&amp;('1. Kurulum'!$C$9+(37-1)*7+6),'3. İzin Kaydı'!$D$5:$D$200,"&gt;="&amp;('1. Kurulum'!$C$9+(37-1)*7)))</f>
        <v/>
      </c>
      <c r="AM31" s="106">
        <f>IF($A31="","",COUNTIFS('3. İzin Kaydı'!$A$5:$A$200,$A31,'3. İzin Kaydı'!$F$5:$F$200,"Onaylandı",'3. İzin Kaydı'!$C$5:$C$200,"&lt;="&amp;('1. Kurulum'!$C$9+(38-1)*7+6),'3. İzin Kaydı'!$D$5:$D$200,"&gt;="&amp;('1. Kurulum'!$C$9+(38-1)*7)))</f>
        <v/>
      </c>
      <c r="AN31" s="106">
        <f>IF($A31="","",COUNTIFS('3. İzin Kaydı'!$A$5:$A$200,$A31,'3. İzin Kaydı'!$F$5:$F$200,"Onaylandı",'3. İzin Kaydı'!$C$5:$C$200,"&lt;="&amp;('1. Kurulum'!$C$9+(39-1)*7+6),'3. İzin Kaydı'!$D$5:$D$200,"&gt;="&amp;('1. Kurulum'!$C$9+(39-1)*7)))</f>
        <v/>
      </c>
      <c r="AO31" s="106">
        <f>IF($A31="","",COUNTIFS('3. İzin Kaydı'!$A$5:$A$200,$A31,'3. İzin Kaydı'!$F$5:$F$200,"Onaylandı",'3. İzin Kaydı'!$C$5:$C$200,"&lt;="&amp;('1. Kurulum'!$C$9+(40-1)*7+6),'3. İzin Kaydı'!$D$5:$D$200,"&gt;="&amp;('1. Kurulum'!$C$9+(40-1)*7)))</f>
        <v/>
      </c>
      <c r="AP31" s="106">
        <f>IF($A31="","",COUNTIFS('3. İzin Kaydı'!$A$5:$A$200,$A31,'3. İzin Kaydı'!$F$5:$F$200,"Onaylandı",'3. İzin Kaydı'!$C$5:$C$200,"&lt;="&amp;('1. Kurulum'!$C$9+(41-1)*7+6),'3. İzin Kaydı'!$D$5:$D$200,"&gt;="&amp;('1. Kurulum'!$C$9+(41-1)*7)))</f>
        <v/>
      </c>
      <c r="AQ31" s="106">
        <f>IF($A31="","",COUNTIFS('3. İzin Kaydı'!$A$5:$A$200,$A31,'3. İzin Kaydı'!$F$5:$F$200,"Onaylandı",'3. İzin Kaydı'!$C$5:$C$200,"&lt;="&amp;('1. Kurulum'!$C$9+(42-1)*7+6),'3. İzin Kaydı'!$D$5:$D$200,"&gt;="&amp;('1. Kurulum'!$C$9+(42-1)*7)))</f>
        <v/>
      </c>
      <c r="AR31" s="106">
        <f>IF($A31="","",COUNTIFS('3. İzin Kaydı'!$A$5:$A$200,$A31,'3. İzin Kaydı'!$F$5:$F$200,"Onaylandı",'3. İzin Kaydı'!$C$5:$C$200,"&lt;="&amp;('1. Kurulum'!$C$9+(43-1)*7+6),'3. İzin Kaydı'!$D$5:$D$200,"&gt;="&amp;('1. Kurulum'!$C$9+(43-1)*7)))</f>
        <v/>
      </c>
      <c r="AS31" s="106">
        <f>IF($A31="","",COUNTIFS('3. İzin Kaydı'!$A$5:$A$200,$A31,'3. İzin Kaydı'!$F$5:$F$200,"Onaylandı",'3. İzin Kaydı'!$C$5:$C$200,"&lt;="&amp;('1. Kurulum'!$C$9+(44-1)*7+6),'3. İzin Kaydı'!$D$5:$D$200,"&gt;="&amp;('1. Kurulum'!$C$9+(44-1)*7)))</f>
        <v/>
      </c>
      <c r="AT31" s="106">
        <f>IF($A31="","",COUNTIFS('3. İzin Kaydı'!$A$5:$A$200,$A31,'3. İzin Kaydı'!$F$5:$F$200,"Onaylandı",'3. İzin Kaydı'!$C$5:$C$200,"&lt;="&amp;('1. Kurulum'!$C$9+(45-1)*7+6),'3. İzin Kaydı'!$D$5:$D$200,"&gt;="&amp;('1. Kurulum'!$C$9+(45-1)*7)))</f>
        <v/>
      </c>
      <c r="AU31" s="106">
        <f>IF($A31="","",COUNTIFS('3. İzin Kaydı'!$A$5:$A$200,$A31,'3. İzin Kaydı'!$F$5:$F$200,"Onaylandı",'3. İzin Kaydı'!$C$5:$C$200,"&lt;="&amp;('1. Kurulum'!$C$9+(46-1)*7+6),'3. İzin Kaydı'!$D$5:$D$200,"&gt;="&amp;('1. Kurulum'!$C$9+(46-1)*7)))</f>
        <v/>
      </c>
      <c r="AV31" s="106">
        <f>IF($A31="","",COUNTIFS('3. İzin Kaydı'!$A$5:$A$200,$A31,'3. İzin Kaydı'!$F$5:$F$200,"Onaylandı",'3. İzin Kaydı'!$C$5:$C$200,"&lt;="&amp;('1. Kurulum'!$C$9+(47-1)*7+6),'3. İzin Kaydı'!$D$5:$D$200,"&gt;="&amp;('1. Kurulum'!$C$9+(47-1)*7)))</f>
        <v/>
      </c>
      <c r="AW31" s="106">
        <f>IF($A31="","",COUNTIFS('3. İzin Kaydı'!$A$5:$A$200,$A31,'3. İzin Kaydı'!$F$5:$F$200,"Onaylandı",'3. İzin Kaydı'!$C$5:$C$200,"&lt;="&amp;('1. Kurulum'!$C$9+(48-1)*7+6),'3. İzin Kaydı'!$D$5:$D$200,"&gt;="&amp;('1. Kurulum'!$C$9+(48-1)*7)))</f>
        <v/>
      </c>
      <c r="AX31" s="106">
        <f>IF($A31="","",COUNTIFS('3. İzin Kaydı'!$A$5:$A$200,$A31,'3. İzin Kaydı'!$F$5:$F$200,"Onaylandı",'3. İzin Kaydı'!$C$5:$C$200,"&lt;="&amp;('1. Kurulum'!$C$9+(49-1)*7+6),'3. İzin Kaydı'!$D$5:$D$200,"&gt;="&amp;('1. Kurulum'!$C$9+(49-1)*7)))</f>
        <v/>
      </c>
      <c r="AY31" s="106">
        <f>IF($A31="","",COUNTIFS('3. İzin Kaydı'!$A$5:$A$200,$A31,'3. İzin Kaydı'!$F$5:$F$200,"Onaylandı",'3. İzin Kaydı'!$C$5:$C$200,"&lt;="&amp;('1. Kurulum'!$C$9+(50-1)*7+6),'3. İzin Kaydı'!$D$5:$D$200,"&gt;="&amp;('1. Kurulum'!$C$9+(50-1)*7)))</f>
        <v/>
      </c>
      <c r="AZ31" s="106">
        <f>IF($A31="","",COUNTIFS('3. İzin Kaydı'!$A$5:$A$200,$A31,'3. İzin Kaydı'!$F$5:$F$200,"Onaylandı",'3. İzin Kaydı'!$C$5:$C$200,"&lt;="&amp;('1. Kurulum'!$C$9+(51-1)*7+6),'3. İzin Kaydı'!$D$5:$D$200,"&gt;="&amp;('1. Kurulum'!$C$9+(51-1)*7)))</f>
        <v/>
      </c>
      <c r="BA31" s="106">
        <f>IF($A31="","",COUNTIFS('3. İzin Kaydı'!$A$5:$A$200,$A31,'3. İzin Kaydı'!$F$5:$F$200,"Onaylandı",'3. İzin Kaydı'!$C$5:$C$200,"&lt;="&amp;('1. Kurulum'!$C$9+(52-1)*7+6),'3. İzin Kaydı'!$D$5:$D$200,"&gt;="&amp;('1. Kurulum'!$C$9+(52-1)*7)))</f>
        <v/>
      </c>
    </row>
    <row r="32" ht="18" customHeight="1" s="55">
      <c r="A32" s="105">
        <f>IF('2. Çalışanlar'!A32="","",'2. Çalışanlar'!A32)</f>
        <v/>
      </c>
      <c r="B32" s="106">
        <f>IF($A32="","",COUNTIFS('3. İzin Kaydı'!$A$5:$A$200,$A32,'3. İzin Kaydı'!$F$5:$F$200,"Onaylandı",'3. İzin Kaydı'!$C$5:$C$200,"&lt;="&amp;('1. Kurulum'!$C$9+(1-1)*7+6),'3. İzin Kaydı'!$D$5:$D$200,"&gt;="&amp;('1. Kurulum'!$C$9+(1-1)*7)))</f>
        <v/>
      </c>
      <c r="C32" s="106">
        <f>IF($A32="","",COUNTIFS('3. İzin Kaydı'!$A$5:$A$200,$A32,'3. İzin Kaydı'!$F$5:$F$200,"Onaylandı",'3. İzin Kaydı'!$C$5:$C$200,"&lt;="&amp;('1. Kurulum'!$C$9+(2-1)*7+6),'3. İzin Kaydı'!$D$5:$D$200,"&gt;="&amp;('1. Kurulum'!$C$9+(2-1)*7)))</f>
        <v/>
      </c>
      <c r="D32" s="106">
        <f>IF($A32="","",COUNTIFS('3. İzin Kaydı'!$A$5:$A$200,$A32,'3. İzin Kaydı'!$F$5:$F$200,"Onaylandı",'3. İzin Kaydı'!$C$5:$C$200,"&lt;="&amp;('1. Kurulum'!$C$9+(3-1)*7+6),'3. İzin Kaydı'!$D$5:$D$200,"&gt;="&amp;('1. Kurulum'!$C$9+(3-1)*7)))</f>
        <v/>
      </c>
      <c r="E32" s="106">
        <f>IF($A32="","",COUNTIFS('3. İzin Kaydı'!$A$5:$A$200,$A32,'3. İzin Kaydı'!$F$5:$F$200,"Onaylandı",'3. İzin Kaydı'!$C$5:$C$200,"&lt;="&amp;('1. Kurulum'!$C$9+(4-1)*7+6),'3. İzin Kaydı'!$D$5:$D$200,"&gt;="&amp;('1. Kurulum'!$C$9+(4-1)*7)))</f>
        <v/>
      </c>
      <c r="F32" s="106">
        <f>IF($A32="","",COUNTIFS('3. İzin Kaydı'!$A$5:$A$200,$A32,'3. İzin Kaydı'!$F$5:$F$200,"Onaylandı",'3. İzin Kaydı'!$C$5:$C$200,"&lt;="&amp;('1. Kurulum'!$C$9+(5-1)*7+6),'3. İzin Kaydı'!$D$5:$D$200,"&gt;="&amp;('1. Kurulum'!$C$9+(5-1)*7)))</f>
        <v/>
      </c>
      <c r="G32" s="106">
        <f>IF($A32="","",COUNTIFS('3. İzin Kaydı'!$A$5:$A$200,$A32,'3. İzin Kaydı'!$F$5:$F$200,"Onaylandı",'3. İzin Kaydı'!$C$5:$C$200,"&lt;="&amp;('1. Kurulum'!$C$9+(6-1)*7+6),'3. İzin Kaydı'!$D$5:$D$200,"&gt;="&amp;('1. Kurulum'!$C$9+(6-1)*7)))</f>
        <v/>
      </c>
      <c r="H32" s="106">
        <f>IF($A32="","",COUNTIFS('3. İzin Kaydı'!$A$5:$A$200,$A32,'3. İzin Kaydı'!$F$5:$F$200,"Onaylandı",'3. İzin Kaydı'!$C$5:$C$200,"&lt;="&amp;('1. Kurulum'!$C$9+(7-1)*7+6),'3. İzin Kaydı'!$D$5:$D$200,"&gt;="&amp;('1. Kurulum'!$C$9+(7-1)*7)))</f>
        <v/>
      </c>
      <c r="I32" s="106">
        <f>IF($A32="","",COUNTIFS('3. İzin Kaydı'!$A$5:$A$200,$A32,'3. İzin Kaydı'!$F$5:$F$200,"Onaylandı",'3. İzin Kaydı'!$C$5:$C$200,"&lt;="&amp;('1. Kurulum'!$C$9+(8-1)*7+6),'3. İzin Kaydı'!$D$5:$D$200,"&gt;="&amp;('1. Kurulum'!$C$9+(8-1)*7)))</f>
        <v/>
      </c>
      <c r="J32" s="106">
        <f>IF($A32="","",COUNTIFS('3. İzin Kaydı'!$A$5:$A$200,$A32,'3. İzin Kaydı'!$F$5:$F$200,"Onaylandı",'3. İzin Kaydı'!$C$5:$C$200,"&lt;="&amp;('1. Kurulum'!$C$9+(9-1)*7+6),'3. İzin Kaydı'!$D$5:$D$200,"&gt;="&amp;('1. Kurulum'!$C$9+(9-1)*7)))</f>
        <v/>
      </c>
      <c r="K32" s="106">
        <f>IF($A32="","",COUNTIFS('3. İzin Kaydı'!$A$5:$A$200,$A32,'3. İzin Kaydı'!$F$5:$F$200,"Onaylandı",'3. İzin Kaydı'!$C$5:$C$200,"&lt;="&amp;('1. Kurulum'!$C$9+(10-1)*7+6),'3. İzin Kaydı'!$D$5:$D$200,"&gt;="&amp;('1. Kurulum'!$C$9+(10-1)*7)))</f>
        <v/>
      </c>
      <c r="L32" s="106">
        <f>IF($A32="","",COUNTIFS('3. İzin Kaydı'!$A$5:$A$200,$A32,'3. İzin Kaydı'!$F$5:$F$200,"Onaylandı",'3. İzin Kaydı'!$C$5:$C$200,"&lt;="&amp;('1. Kurulum'!$C$9+(11-1)*7+6),'3. İzin Kaydı'!$D$5:$D$200,"&gt;="&amp;('1. Kurulum'!$C$9+(11-1)*7)))</f>
        <v/>
      </c>
      <c r="M32" s="106">
        <f>IF($A32="","",COUNTIFS('3. İzin Kaydı'!$A$5:$A$200,$A32,'3. İzin Kaydı'!$F$5:$F$200,"Onaylandı",'3. İzin Kaydı'!$C$5:$C$200,"&lt;="&amp;('1. Kurulum'!$C$9+(12-1)*7+6),'3. İzin Kaydı'!$D$5:$D$200,"&gt;="&amp;('1. Kurulum'!$C$9+(12-1)*7)))</f>
        <v/>
      </c>
      <c r="N32" s="106">
        <f>IF($A32="","",COUNTIFS('3. İzin Kaydı'!$A$5:$A$200,$A32,'3. İzin Kaydı'!$F$5:$F$200,"Onaylandı",'3. İzin Kaydı'!$C$5:$C$200,"&lt;="&amp;('1. Kurulum'!$C$9+(13-1)*7+6),'3. İzin Kaydı'!$D$5:$D$200,"&gt;="&amp;('1. Kurulum'!$C$9+(13-1)*7)))</f>
        <v/>
      </c>
      <c r="O32" s="106">
        <f>IF($A32="","",COUNTIFS('3. İzin Kaydı'!$A$5:$A$200,$A32,'3. İzin Kaydı'!$F$5:$F$200,"Onaylandı",'3. İzin Kaydı'!$C$5:$C$200,"&lt;="&amp;('1. Kurulum'!$C$9+(14-1)*7+6),'3. İzin Kaydı'!$D$5:$D$200,"&gt;="&amp;('1. Kurulum'!$C$9+(14-1)*7)))</f>
        <v/>
      </c>
      <c r="P32" s="106">
        <f>IF($A32="","",COUNTIFS('3. İzin Kaydı'!$A$5:$A$200,$A32,'3. İzin Kaydı'!$F$5:$F$200,"Onaylandı",'3. İzin Kaydı'!$C$5:$C$200,"&lt;="&amp;('1. Kurulum'!$C$9+(15-1)*7+6),'3. İzin Kaydı'!$D$5:$D$200,"&gt;="&amp;('1. Kurulum'!$C$9+(15-1)*7)))</f>
        <v/>
      </c>
      <c r="Q32" s="106">
        <f>IF($A32="","",COUNTIFS('3. İzin Kaydı'!$A$5:$A$200,$A32,'3. İzin Kaydı'!$F$5:$F$200,"Onaylandı",'3. İzin Kaydı'!$C$5:$C$200,"&lt;="&amp;('1. Kurulum'!$C$9+(16-1)*7+6),'3. İzin Kaydı'!$D$5:$D$200,"&gt;="&amp;('1. Kurulum'!$C$9+(16-1)*7)))</f>
        <v/>
      </c>
      <c r="R32" s="106">
        <f>IF($A32="","",COUNTIFS('3. İzin Kaydı'!$A$5:$A$200,$A32,'3. İzin Kaydı'!$F$5:$F$200,"Onaylandı",'3. İzin Kaydı'!$C$5:$C$200,"&lt;="&amp;('1. Kurulum'!$C$9+(17-1)*7+6),'3. İzin Kaydı'!$D$5:$D$200,"&gt;="&amp;('1. Kurulum'!$C$9+(17-1)*7)))</f>
        <v/>
      </c>
      <c r="S32" s="106">
        <f>IF($A32="","",COUNTIFS('3. İzin Kaydı'!$A$5:$A$200,$A32,'3. İzin Kaydı'!$F$5:$F$200,"Onaylandı",'3. İzin Kaydı'!$C$5:$C$200,"&lt;="&amp;('1. Kurulum'!$C$9+(18-1)*7+6),'3. İzin Kaydı'!$D$5:$D$200,"&gt;="&amp;('1. Kurulum'!$C$9+(18-1)*7)))</f>
        <v/>
      </c>
      <c r="T32" s="106">
        <f>IF($A32="","",COUNTIFS('3. İzin Kaydı'!$A$5:$A$200,$A32,'3. İzin Kaydı'!$F$5:$F$200,"Onaylandı",'3. İzin Kaydı'!$C$5:$C$200,"&lt;="&amp;('1. Kurulum'!$C$9+(19-1)*7+6),'3. İzin Kaydı'!$D$5:$D$200,"&gt;="&amp;('1. Kurulum'!$C$9+(19-1)*7)))</f>
        <v/>
      </c>
      <c r="U32" s="106">
        <f>IF($A32="","",COUNTIFS('3. İzin Kaydı'!$A$5:$A$200,$A32,'3. İzin Kaydı'!$F$5:$F$200,"Onaylandı",'3. İzin Kaydı'!$C$5:$C$200,"&lt;="&amp;('1. Kurulum'!$C$9+(20-1)*7+6),'3. İzin Kaydı'!$D$5:$D$200,"&gt;="&amp;('1. Kurulum'!$C$9+(20-1)*7)))</f>
        <v/>
      </c>
      <c r="V32" s="106">
        <f>IF($A32="","",COUNTIFS('3. İzin Kaydı'!$A$5:$A$200,$A32,'3. İzin Kaydı'!$F$5:$F$200,"Onaylandı",'3. İzin Kaydı'!$C$5:$C$200,"&lt;="&amp;('1. Kurulum'!$C$9+(21-1)*7+6),'3. İzin Kaydı'!$D$5:$D$200,"&gt;="&amp;('1. Kurulum'!$C$9+(21-1)*7)))</f>
        <v/>
      </c>
      <c r="W32" s="106">
        <f>IF($A32="","",COUNTIFS('3. İzin Kaydı'!$A$5:$A$200,$A32,'3. İzin Kaydı'!$F$5:$F$200,"Onaylandı",'3. İzin Kaydı'!$C$5:$C$200,"&lt;="&amp;('1. Kurulum'!$C$9+(22-1)*7+6),'3. İzin Kaydı'!$D$5:$D$200,"&gt;="&amp;('1. Kurulum'!$C$9+(22-1)*7)))</f>
        <v/>
      </c>
      <c r="X32" s="106">
        <f>IF($A32="","",COUNTIFS('3. İzin Kaydı'!$A$5:$A$200,$A32,'3. İzin Kaydı'!$F$5:$F$200,"Onaylandı",'3. İzin Kaydı'!$C$5:$C$200,"&lt;="&amp;('1. Kurulum'!$C$9+(23-1)*7+6),'3. İzin Kaydı'!$D$5:$D$200,"&gt;="&amp;('1. Kurulum'!$C$9+(23-1)*7)))</f>
        <v/>
      </c>
      <c r="Y32" s="106">
        <f>IF($A32="","",COUNTIFS('3. İzin Kaydı'!$A$5:$A$200,$A32,'3. İzin Kaydı'!$F$5:$F$200,"Onaylandı",'3. İzin Kaydı'!$C$5:$C$200,"&lt;="&amp;('1. Kurulum'!$C$9+(24-1)*7+6),'3. İzin Kaydı'!$D$5:$D$200,"&gt;="&amp;('1. Kurulum'!$C$9+(24-1)*7)))</f>
        <v/>
      </c>
      <c r="Z32" s="106">
        <f>IF($A32="","",COUNTIFS('3. İzin Kaydı'!$A$5:$A$200,$A32,'3. İzin Kaydı'!$F$5:$F$200,"Onaylandı",'3. İzin Kaydı'!$C$5:$C$200,"&lt;="&amp;('1. Kurulum'!$C$9+(25-1)*7+6),'3. İzin Kaydı'!$D$5:$D$200,"&gt;="&amp;('1. Kurulum'!$C$9+(25-1)*7)))</f>
        <v/>
      </c>
      <c r="AA32" s="106">
        <f>IF($A32="","",COUNTIFS('3. İzin Kaydı'!$A$5:$A$200,$A32,'3. İzin Kaydı'!$F$5:$F$200,"Onaylandı",'3. İzin Kaydı'!$C$5:$C$200,"&lt;="&amp;('1. Kurulum'!$C$9+(26-1)*7+6),'3. İzin Kaydı'!$D$5:$D$200,"&gt;="&amp;('1. Kurulum'!$C$9+(26-1)*7)))</f>
        <v/>
      </c>
      <c r="AB32" s="106">
        <f>IF($A32="","",COUNTIFS('3. İzin Kaydı'!$A$5:$A$200,$A32,'3. İzin Kaydı'!$F$5:$F$200,"Onaylandı",'3. İzin Kaydı'!$C$5:$C$200,"&lt;="&amp;('1. Kurulum'!$C$9+(27-1)*7+6),'3. İzin Kaydı'!$D$5:$D$200,"&gt;="&amp;('1. Kurulum'!$C$9+(27-1)*7)))</f>
        <v/>
      </c>
      <c r="AC32" s="106">
        <f>IF($A32="","",COUNTIFS('3. İzin Kaydı'!$A$5:$A$200,$A32,'3. İzin Kaydı'!$F$5:$F$200,"Onaylandı",'3. İzin Kaydı'!$C$5:$C$200,"&lt;="&amp;('1. Kurulum'!$C$9+(28-1)*7+6),'3. İzin Kaydı'!$D$5:$D$200,"&gt;="&amp;('1. Kurulum'!$C$9+(28-1)*7)))</f>
        <v/>
      </c>
      <c r="AD32" s="106">
        <f>IF($A32="","",COUNTIFS('3. İzin Kaydı'!$A$5:$A$200,$A32,'3. İzin Kaydı'!$F$5:$F$200,"Onaylandı",'3. İzin Kaydı'!$C$5:$C$200,"&lt;="&amp;('1. Kurulum'!$C$9+(29-1)*7+6),'3. İzin Kaydı'!$D$5:$D$200,"&gt;="&amp;('1. Kurulum'!$C$9+(29-1)*7)))</f>
        <v/>
      </c>
      <c r="AE32" s="106">
        <f>IF($A32="","",COUNTIFS('3. İzin Kaydı'!$A$5:$A$200,$A32,'3. İzin Kaydı'!$F$5:$F$200,"Onaylandı",'3. İzin Kaydı'!$C$5:$C$200,"&lt;="&amp;('1. Kurulum'!$C$9+(30-1)*7+6),'3. İzin Kaydı'!$D$5:$D$200,"&gt;="&amp;('1. Kurulum'!$C$9+(30-1)*7)))</f>
        <v/>
      </c>
      <c r="AF32" s="106">
        <f>IF($A32="","",COUNTIFS('3. İzin Kaydı'!$A$5:$A$200,$A32,'3. İzin Kaydı'!$F$5:$F$200,"Onaylandı",'3. İzin Kaydı'!$C$5:$C$200,"&lt;="&amp;('1. Kurulum'!$C$9+(31-1)*7+6),'3. İzin Kaydı'!$D$5:$D$200,"&gt;="&amp;('1. Kurulum'!$C$9+(31-1)*7)))</f>
        <v/>
      </c>
      <c r="AG32" s="106">
        <f>IF($A32="","",COUNTIFS('3. İzin Kaydı'!$A$5:$A$200,$A32,'3. İzin Kaydı'!$F$5:$F$200,"Onaylandı",'3. İzin Kaydı'!$C$5:$C$200,"&lt;="&amp;('1. Kurulum'!$C$9+(32-1)*7+6),'3. İzin Kaydı'!$D$5:$D$200,"&gt;="&amp;('1. Kurulum'!$C$9+(32-1)*7)))</f>
        <v/>
      </c>
      <c r="AH32" s="106">
        <f>IF($A32="","",COUNTIFS('3. İzin Kaydı'!$A$5:$A$200,$A32,'3. İzin Kaydı'!$F$5:$F$200,"Onaylandı",'3. İzin Kaydı'!$C$5:$C$200,"&lt;="&amp;('1. Kurulum'!$C$9+(33-1)*7+6),'3. İzin Kaydı'!$D$5:$D$200,"&gt;="&amp;('1. Kurulum'!$C$9+(33-1)*7)))</f>
        <v/>
      </c>
      <c r="AI32" s="106">
        <f>IF($A32="","",COUNTIFS('3. İzin Kaydı'!$A$5:$A$200,$A32,'3. İzin Kaydı'!$F$5:$F$200,"Onaylandı",'3. İzin Kaydı'!$C$5:$C$200,"&lt;="&amp;('1. Kurulum'!$C$9+(34-1)*7+6),'3. İzin Kaydı'!$D$5:$D$200,"&gt;="&amp;('1. Kurulum'!$C$9+(34-1)*7)))</f>
        <v/>
      </c>
      <c r="AJ32" s="106">
        <f>IF($A32="","",COUNTIFS('3. İzin Kaydı'!$A$5:$A$200,$A32,'3. İzin Kaydı'!$F$5:$F$200,"Onaylandı",'3. İzin Kaydı'!$C$5:$C$200,"&lt;="&amp;('1. Kurulum'!$C$9+(35-1)*7+6),'3. İzin Kaydı'!$D$5:$D$200,"&gt;="&amp;('1. Kurulum'!$C$9+(35-1)*7)))</f>
        <v/>
      </c>
      <c r="AK32" s="106">
        <f>IF($A32="","",COUNTIFS('3. İzin Kaydı'!$A$5:$A$200,$A32,'3. İzin Kaydı'!$F$5:$F$200,"Onaylandı",'3. İzin Kaydı'!$C$5:$C$200,"&lt;="&amp;('1. Kurulum'!$C$9+(36-1)*7+6),'3. İzin Kaydı'!$D$5:$D$200,"&gt;="&amp;('1. Kurulum'!$C$9+(36-1)*7)))</f>
        <v/>
      </c>
      <c r="AL32" s="106">
        <f>IF($A32="","",COUNTIFS('3. İzin Kaydı'!$A$5:$A$200,$A32,'3. İzin Kaydı'!$F$5:$F$200,"Onaylandı",'3. İzin Kaydı'!$C$5:$C$200,"&lt;="&amp;('1. Kurulum'!$C$9+(37-1)*7+6),'3. İzin Kaydı'!$D$5:$D$200,"&gt;="&amp;('1. Kurulum'!$C$9+(37-1)*7)))</f>
        <v/>
      </c>
      <c r="AM32" s="106">
        <f>IF($A32="","",COUNTIFS('3. İzin Kaydı'!$A$5:$A$200,$A32,'3. İzin Kaydı'!$F$5:$F$200,"Onaylandı",'3. İzin Kaydı'!$C$5:$C$200,"&lt;="&amp;('1. Kurulum'!$C$9+(38-1)*7+6),'3. İzin Kaydı'!$D$5:$D$200,"&gt;="&amp;('1. Kurulum'!$C$9+(38-1)*7)))</f>
        <v/>
      </c>
      <c r="AN32" s="106">
        <f>IF($A32="","",COUNTIFS('3. İzin Kaydı'!$A$5:$A$200,$A32,'3. İzin Kaydı'!$F$5:$F$200,"Onaylandı",'3. İzin Kaydı'!$C$5:$C$200,"&lt;="&amp;('1. Kurulum'!$C$9+(39-1)*7+6),'3. İzin Kaydı'!$D$5:$D$200,"&gt;="&amp;('1. Kurulum'!$C$9+(39-1)*7)))</f>
        <v/>
      </c>
      <c r="AO32" s="106">
        <f>IF($A32="","",COUNTIFS('3. İzin Kaydı'!$A$5:$A$200,$A32,'3. İzin Kaydı'!$F$5:$F$200,"Onaylandı",'3. İzin Kaydı'!$C$5:$C$200,"&lt;="&amp;('1. Kurulum'!$C$9+(40-1)*7+6),'3. İzin Kaydı'!$D$5:$D$200,"&gt;="&amp;('1. Kurulum'!$C$9+(40-1)*7)))</f>
        <v/>
      </c>
      <c r="AP32" s="106">
        <f>IF($A32="","",COUNTIFS('3. İzin Kaydı'!$A$5:$A$200,$A32,'3. İzin Kaydı'!$F$5:$F$200,"Onaylandı",'3. İzin Kaydı'!$C$5:$C$200,"&lt;="&amp;('1. Kurulum'!$C$9+(41-1)*7+6),'3. İzin Kaydı'!$D$5:$D$200,"&gt;="&amp;('1. Kurulum'!$C$9+(41-1)*7)))</f>
        <v/>
      </c>
      <c r="AQ32" s="106">
        <f>IF($A32="","",COUNTIFS('3. İzin Kaydı'!$A$5:$A$200,$A32,'3. İzin Kaydı'!$F$5:$F$200,"Onaylandı",'3. İzin Kaydı'!$C$5:$C$200,"&lt;="&amp;('1. Kurulum'!$C$9+(42-1)*7+6),'3. İzin Kaydı'!$D$5:$D$200,"&gt;="&amp;('1. Kurulum'!$C$9+(42-1)*7)))</f>
        <v/>
      </c>
      <c r="AR32" s="106">
        <f>IF($A32="","",COUNTIFS('3. İzin Kaydı'!$A$5:$A$200,$A32,'3. İzin Kaydı'!$F$5:$F$200,"Onaylandı",'3. İzin Kaydı'!$C$5:$C$200,"&lt;="&amp;('1. Kurulum'!$C$9+(43-1)*7+6),'3. İzin Kaydı'!$D$5:$D$200,"&gt;="&amp;('1. Kurulum'!$C$9+(43-1)*7)))</f>
        <v/>
      </c>
      <c r="AS32" s="106">
        <f>IF($A32="","",COUNTIFS('3. İzin Kaydı'!$A$5:$A$200,$A32,'3. İzin Kaydı'!$F$5:$F$200,"Onaylandı",'3. İzin Kaydı'!$C$5:$C$200,"&lt;="&amp;('1. Kurulum'!$C$9+(44-1)*7+6),'3. İzin Kaydı'!$D$5:$D$200,"&gt;="&amp;('1. Kurulum'!$C$9+(44-1)*7)))</f>
        <v/>
      </c>
      <c r="AT32" s="106">
        <f>IF($A32="","",COUNTIFS('3. İzin Kaydı'!$A$5:$A$200,$A32,'3. İzin Kaydı'!$F$5:$F$200,"Onaylandı",'3. İzin Kaydı'!$C$5:$C$200,"&lt;="&amp;('1. Kurulum'!$C$9+(45-1)*7+6),'3. İzin Kaydı'!$D$5:$D$200,"&gt;="&amp;('1. Kurulum'!$C$9+(45-1)*7)))</f>
        <v/>
      </c>
      <c r="AU32" s="106">
        <f>IF($A32="","",COUNTIFS('3. İzin Kaydı'!$A$5:$A$200,$A32,'3. İzin Kaydı'!$F$5:$F$200,"Onaylandı",'3. İzin Kaydı'!$C$5:$C$200,"&lt;="&amp;('1. Kurulum'!$C$9+(46-1)*7+6),'3. İzin Kaydı'!$D$5:$D$200,"&gt;="&amp;('1. Kurulum'!$C$9+(46-1)*7)))</f>
        <v/>
      </c>
      <c r="AV32" s="106">
        <f>IF($A32="","",COUNTIFS('3. İzin Kaydı'!$A$5:$A$200,$A32,'3. İzin Kaydı'!$F$5:$F$200,"Onaylandı",'3. İzin Kaydı'!$C$5:$C$200,"&lt;="&amp;('1. Kurulum'!$C$9+(47-1)*7+6),'3. İzin Kaydı'!$D$5:$D$200,"&gt;="&amp;('1. Kurulum'!$C$9+(47-1)*7)))</f>
        <v/>
      </c>
      <c r="AW32" s="106">
        <f>IF($A32="","",COUNTIFS('3. İzin Kaydı'!$A$5:$A$200,$A32,'3. İzin Kaydı'!$F$5:$F$200,"Onaylandı",'3. İzin Kaydı'!$C$5:$C$200,"&lt;="&amp;('1. Kurulum'!$C$9+(48-1)*7+6),'3. İzin Kaydı'!$D$5:$D$200,"&gt;="&amp;('1. Kurulum'!$C$9+(48-1)*7)))</f>
        <v/>
      </c>
      <c r="AX32" s="106">
        <f>IF($A32="","",COUNTIFS('3. İzin Kaydı'!$A$5:$A$200,$A32,'3. İzin Kaydı'!$F$5:$F$200,"Onaylandı",'3. İzin Kaydı'!$C$5:$C$200,"&lt;="&amp;('1. Kurulum'!$C$9+(49-1)*7+6),'3. İzin Kaydı'!$D$5:$D$200,"&gt;="&amp;('1. Kurulum'!$C$9+(49-1)*7)))</f>
        <v/>
      </c>
      <c r="AY32" s="106">
        <f>IF($A32="","",COUNTIFS('3. İzin Kaydı'!$A$5:$A$200,$A32,'3. İzin Kaydı'!$F$5:$F$200,"Onaylandı",'3. İzin Kaydı'!$C$5:$C$200,"&lt;="&amp;('1. Kurulum'!$C$9+(50-1)*7+6),'3. İzin Kaydı'!$D$5:$D$200,"&gt;="&amp;('1. Kurulum'!$C$9+(50-1)*7)))</f>
        <v/>
      </c>
      <c r="AZ32" s="106">
        <f>IF($A32="","",COUNTIFS('3. İzin Kaydı'!$A$5:$A$200,$A32,'3. İzin Kaydı'!$F$5:$F$200,"Onaylandı",'3. İzin Kaydı'!$C$5:$C$200,"&lt;="&amp;('1. Kurulum'!$C$9+(51-1)*7+6),'3. İzin Kaydı'!$D$5:$D$200,"&gt;="&amp;('1. Kurulum'!$C$9+(51-1)*7)))</f>
        <v/>
      </c>
      <c r="BA32" s="106">
        <f>IF($A32="","",COUNTIFS('3. İzin Kaydı'!$A$5:$A$200,$A32,'3. İzin Kaydı'!$F$5:$F$200,"Onaylandı",'3. İzin Kaydı'!$C$5:$C$200,"&lt;="&amp;('1. Kurulum'!$C$9+(52-1)*7+6),'3. İzin Kaydı'!$D$5:$D$200,"&gt;="&amp;('1. Kurulum'!$C$9+(52-1)*7)))</f>
        <v/>
      </c>
    </row>
    <row r="33" ht="18" customHeight="1" s="55">
      <c r="A33" s="105">
        <f>IF('2. Çalışanlar'!A33="","",'2. Çalışanlar'!A33)</f>
        <v/>
      </c>
      <c r="B33" s="106">
        <f>IF($A33="","",COUNTIFS('3. İzin Kaydı'!$A$5:$A$200,$A33,'3. İzin Kaydı'!$F$5:$F$200,"Onaylandı",'3. İzin Kaydı'!$C$5:$C$200,"&lt;="&amp;('1. Kurulum'!$C$9+(1-1)*7+6),'3. İzin Kaydı'!$D$5:$D$200,"&gt;="&amp;('1. Kurulum'!$C$9+(1-1)*7)))</f>
        <v/>
      </c>
      <c r="C33" s="106">
        <f>IF($A33="","",COUNTIFS('3. İzin Kaydı'!$A$5:$A$200,$A33,'3. İzin Kaydı'!$F$5:$F$200,"Onaylandı",'3. İzin Kaydı'!$C$5:$C$200,"&lt;="&amp;('1. Kurulum'!$C$9+(2-1)*7+6),'3. İzin Kaydı'!$D$5:$D$200,"&gt;="&amp;('1. Kurulum'!$C$9+(2-1)*7)))</f>
        <v/>
      </c>
      <c r="D33" s="106">
        <f>IF($A33="","",COUNTIFS('3. İzin Kaydı'!$A$5:$A$200,$A33,'3. İzin Kaydı'!$F$5:$F$200,"Onaylandı",'3. İzin Kaydı'!$C$5:$C$200,"&lt;="&amp;('1. Kurulum'!$C$9+(3-1)*7+6),'3. İzin Kaydı'!$D$5:$D$200,"&gt;="&amp;('1. Kurulum'!$C$9+(3-1)*7)))</f>
        <v/>
      </c>
      <c r="E33" s="106">
        <f>IF($A33="","",COUNTIFS('3. İzin Kaydı'!$A$5:$A$200,$A33,'3. İzin Kaydı'!$F$5:$F$200,"Onaylandı",'3. İzin Kaydı'!$C$5:$C$200,"&lt;="&amp;('1. Kurulum'!$C$9+(4-1)*7+6),'3. İzin Kaydı'!$D$5:$D$200,"&gt;="&amp;('1. Kurulum'!$C$9+(4-1)*7)))</f>
        <v/>
      </c>
      <c r="F33" s="106">
        <f>IF($A33="","",COUNTIFS('3. İzin Kaydı'!$A$5:$A$200,$A33,'3. İzin Kaydı'!$F$5:$F$200,"Onaylandı",'3. İzin Kaydı'!$C$5:$C$200,"&lt;="&amp;('1. Kurulum'!$C$9+(5-1)*7+6),'3. İzin Kaydı'!$D$5:$D$200,"&gt;="&amp;('1. Kurulum'!$C$9+(5-1)*7)))</f>
        <v/>
      </c>
      <c r="G33" s="106">
        <f>IF($A33="","",COUNTIFS('3. İzin Kaydı'!$A$5:$A$200,$A33,'3. İzin Kaydı'!$F$5:$F$200,"Onaylandı",'3. İzin Kaydı'!$C$5:$C$200,"&lt;="&amp;('1. Kurulum'!$C$9+(6-1)*7+6),'3. İzin Kaydı'!$D$5:$D$200,"&gt;="&amp;('1. Kurulum'!$C$9+(6-1)*7)))</f>
        <v/>
      </c>
      <c r="H33" s="106">
        <f>IF($A33="","",COUNTIFS('3. İzin Kaydı'!$A$5:$A$200,$A33,'3. İzin Kaydı'!$F$5:$F$200,"Onaylandı",'3. İzin Kaydı'!$C$5:$C$200,"&lt;="&amp;('1. Kurulum'!$C$9+(7-1)*7+6),'3. İzin Kaydı'!$D$5:$D$200,"&gt;="&amp;('1. Kurulum'!$C$9+(7-1)*7)))</f>
        <v/>
      </c>
      <c r="I33" s="106">
        <f>IF($A33="","",COUNTIFS('3. İzin Kaydı'!$A$5:$A$200,$A33,'3. İzin Kaydı'!$F$5:$F$200,"Onaylandı",'3. İzin Kaydı'!$C$5:$C$200,"&lt;="&amp;('1. Kurulum'!$C$9+(8-1)*7+6),'3. İzin Kaydı'!$D$5:$D$200,"&gt;="&amp;('1. Kurulum'!$C$9+(8-1)*7)))</f>
        <v/>
      </c>
      <c r="J33" s="106">
        <f>IF($A33="","",COUNTIFS('3. İzin Kaydı'!$A$5:$A$200,$A33,'3. İzin Kaydı'!$F$5:$F$200,"Onaylandı",'3. İzin Kaydı'!$C$5:$C$200,"&lt;="&amp;('1. Kurulum'!$C$9+(9-1)*7+6),'3. İzin Kaydı'!$D$5:$D$200,"&gt;="&amp;('1. Kurulum'!$C$9+(9-1)*7)))</f>
        <v/>
      </c>
      <c r="K33" s="106">
        <f>IF($A33="","",COUNTIFS('3. İzin Kaydı'!$A$5:$A$200,$A33,'3. İzin Kaydı'!$F$5:$F$200,"Onaylandı",'3. İzin Kaydı'!$C$5:$C$200,"&lt;="&amp;('1. Kurulum'!$C$9+(10-1)*7+6),'3. İzin Kaydı'!$D$5:$D$200,"&gt;="&amp;('1. Kurulum'!$C$9+(10-1)*7)))</f>
        <v/>
      </c>
      <c r="L33" s="106">
        <f>IF($A33="","",COUNTIFS('3. İzin Kaydı'!$A$5:$A$200,$A33,'3. İzin Kaydı'!$F$5:$F$200,"Onaylandı",'3. İzin Kaydı'!$C$5:$C$200,"&lt;="&amp;('1. Kurulum'!$C$9+(11-1)*7+6),'3. İzin Kaydı'!$D$5:$D$200,"&gt;="&amp;('1. Kurulum'!$C$9+(11-1)*7)))</f>
        <v/>
      </c>
      <c r="M33" s="106">
        <f>IF($A33="","",COUNTIFS('3. İzin Kaydı'!$A$5:$A$200,$A33,'3. İzin Kaydı'!$F$5:$F$200,"Onaylandı",'3. İzin Kaydı'!$C$5:$C$200,"&lt;="&amp;('1. Kurulum'!$C$9+(12-1)*7+6),'3. İzin Kaydı'!$D$5:$D$200,"&gt;="&amp;('1. Kurulum'!$C$9+(12-1)*7)))</f>
        <v/>
      </c>
      <c r="N33" s="106">
        <f>IF($A33="","",COUNTIFS('3. İzin Kaydı'!$A$5:$A$200,$A33,'3. İzin Kaydı'!$F$5:$F$200,"Onaylandı",'3. İzin Kaydı'!$C$5:$C$200,"&lt;="&amp;('1. Kurulum'!$C$9+(13-1)*7+6),'3. İzin Kaydı'!$D$5:$D$200,"&gt;="&amp;('1. Kurulum'!$C$9+(13-1)*7)))</f>
        <v/>
      </c>
      <c r="O33" s="106">
        <f>IF($A33="","",COUNTIFS('3. İzin Kaydı'!$A$5:$A$200,$A33,'3. İzin Kaydı'!$F$5:$F$200,"Onaylandı",'3. İzin Kaydı'!$C$5:$C$200,"&lt;="&amp;('1. Kurulum'!$C$9+(14-1)*7+6),'3. İzin Kaydı'!$D$5:$D$200,"&gt;="&amp;('1. Kurulum'!$C$9+(14-1)*7)))</f>
        <v/>
      </c>
      <c r="P33" s="106">
        <f>IF($A33="","",COUNTIFS('3. İzin Kaydı'!$A$5:$A$200,$A33,'3. İzin Kaydı'!$F$5:$F$200,"Onaylandı",'3. İzin Kaydı'!$C$5:$C$200,"&lt;="&amp;('1. Kurulum'!$C$9+(15-1)*7+6),'3. İzin Kaydı'!$D$5:$D$200,"&gt;="&amp;('1. Kurulum'!$C$9+(15-1)*7)))</f>
        <v/>
      </c>
      <c r="Q33" s="106">
        <f>IF($A33="","",COUNTIFS('3. İzin Kaydı'!$A$5:$A$200,$A33,'3. İzin Kaydı'!$F$5:$F$200,"Onaylandı",'3. İzin Kaydı'!$C$5:$C$200,"&lt;="&amp;('1. Kurulum'!$C$9+(16-1)*7+6),'3. İzin Kaydı'!$D$5:$D$200,"&gt;="&amp;('1. Kurulum'!$C$9+(16-1)*7)))</f>
        <v/>
      </c>
      <c r="R33" s="106">
        <f>IF($A33="","",COUNTIFS('3. İzin Kaydı'!$A$5:$A$200,$A33,'3. İzin Kaydı'!$F$5:$F$200,"Onaylandı",'3. İzin Kaydı'!$C$5:$C$200,"&lt;="&amp;('1. Kurulum'!$C$9+(17-1)*7+6),'3. İzin Kaydı'!$D$5:$D$200,"&gt;="&amp;('1. Kurulum'!$C$9+(17-1)*7)))</f>
        <v/>
      </c>
      <c r="S33" s="106">
        <f>IF($A33="","",COUNTIFS('3. İzin Kaydı'!$A$5:$A$200,$A33,'3. İzin Kaydı'!$F$5:$F$200,"Onaylandı",'3. İzin Kaydı'!$C$5:$C$200,"&lt;="&amp;('1. Kurulum'!$C$9+(18-1)*7+6),'3. İzin Kaydı'!$D$5:$D$200,"&gt;="&amp;('1. Kurulum'!$C$9+(18-1)*7)))</f>
        <v/>
      </c>
      <c r="T33" s="106">
        <f>IF($A33="","",COUNTIFS('3. İzin Kaydı'!$A$5:$A$200,$A33,'3. İzin Kaydı'!$F$5:$F$200,"Onaylandı",'3. İzin Kaydı'!$C$5:$C$200,"&lt;="&amp;('1. Kurulum'!$C$9+(19-1)*7+6),'3. İzin Kaydı'!$D$5:$D$200,"&gt;="&amp;('1. Kurulum'!$C$9+(19-1)*7)))</f>
        <v/>
      </c>
      <c r="U33" s="106">
        <f>IF($A33="","",COUNTIFS('3. İzin Kaydı'!$A$5:$A$200,$A33,'3. İzin Kaydı'!$F$5:$F$200,"Onaylandı",'3. İzin Kaydı'!$C$5:$C$200,"&lt;="&amp;('1. Kurulum'!$C$9+(20-1)*7+6),'3. İzin Kaydı'!$D$5:$D$200,"&gt;="&amp;('1. Kurulum'!$C$9+(20-1)*7)))</f>
        <v/>
      </c>
      <c r="V33" s="106">
        <f>IF($A33="","",COUNTIFS('3. İzin Kaydı'!$A$5:$A$200,$A33,'3. İzin Kaydı'!$F$5:$F$200,"Onaylandı",'3. İzin Kaydı'!$C$5:$C$200,"&lt;="&amp;('1. Kurulum'!$C$9+(21-1)*7+6),'3. İzin Kaydı'!$D$5:$D$200,"&gt;="&amp;('1. Kurulum'!$C$9+(21-1)*7)))</f>
        <v/>
      </c>
      <c r="W33" s="106">
        <f>IF($A33="","",COUNTIFS('3. İzin Kaydı'!$A$5:$A$200,$A33,'3. İzin Kaydı'!$F$5:$F$200,"Onaylandı",'3. İzin Kaydı'!$C$5:$C$200,"&lt;="&amp;('1. Kurulum'!$C$9+(22-1)*7+6),'3. İzin Kaydı'!$D$5:$D$200,"&gt;="&amp;('1. Kurulum'!$C$9+(22-1)*7)))</f>
        <v/>
      </c>
      <c r="X33" s="106">
        <f>IF($A33="","",COUNTIFS('3. İzin Kaydı'!$A$5:$A$200,$A33,'3. İzin Kaydı'!$F$5:$F$200,"Onaylandı",'3. İzin Kaydı'!$C$5:$C$200,"&lt;="&amp;('1. Kurulum'!$C$9+(23-1)*7+6),'3. İzin Kaydı'!$D$5:$D$200,"&gt;="&amp;('1. Kurulum'!$C$9+(23-1)*7)))</f>
        <v/>
      </c>
      <c r="Y33" s="106">
        <f>IF($A33="","",COUNTIFS('3. İzin Kaydı'!$A$5:$A$200,$A33,'3. İzin Kaydı'!$F$5:$F$200,"Onaylandı",'3. İzin Kaydı'!$C$5:$C$200,"&lt;="&amp;('1. Kurulum'!$C$9+(24-1)*7+6),'3. İzin Kaydı'!$D$5:$D$200,"&gt;="&amp;('1. Kurulum'!$C$9+(24-1)*7)))</f>
        <v/>
      </c>
      <c r="Z33" s="106">
        <f>IF($A33="","",COUNTIFS('3. İzin Kaydı'!$A$5:$A$200,$A33,'3. İzin Kaydı'!$F$5:$F$200,"Onaylandı",'3. İzin Kaydı'!$C$5:$C$200,"&lt;="&amp;('1. Kurulum'!$C$9+(25-1)*7+6),'3. İzin Kaydı'!$D$5:$D$200,"&gt;="&amp;('1. Kurulum'!$C$9+(25-1)*7)))</f>
        <v/>
      </c>
      <c r="AA33" s="106">
        <f>IF($A33="","",COUNTIFS('3. İzin Kaydı'!$A$5:$A$200,$A33,'3. İzin Kaydı'!$F$5:$F$200,"Onaylandı",'3. İzin Kaydı'!$C$5:$C$200,"&lt;="&amp;('1. Kurulum'!$C$9+(26-1)*7+6),'3. İzin Kaydı'!$D$5:$D$200,"&gt;="&amp;('1. Kurulum'!$C$9+(26-1)*7)))</f>
        <v/>
      </c>
      <c r="AB33" s="106">
        <f>IF($A33="","",COUNTIFS('3. İzin Kaydı'!$A$5:$A$200,$A33,'3. İzin Kaydı'!$F$5:$F$200,"Onaylandı",'3. İzin Kaydı'!$C$5:$C$200,"&lt;="&amp;('1. Kurulum'!$C$9+(27-1)*7+6),'3. İzin Kaydı'!$D$5:$D$200,"&gt;="&amp;('1. Kurulum'!$C$9+(27-1)*7)))</f>
        <v/>
      </c>
      <c r="AC33" s="106">
        <f>IF($A33="","",COUNTIFS('3. İzin Kaydı'!$A$5:$A$200,$A33,'3. İzin Kaydı'!$F$5:$F$200,"Onaylandı",'3. İzin Kaydı'!$C$5:$C$200,"&lt;="&amp;('1. Kurulum'!$C$9+(28-1)*7+6),'3. İzin Kaydı'!$D$5:$D$200,"&gt;="&amp;('1. Kurulum'!$C$9+(28-1)*7)))</f>
        <v/>
      </c>
      <c r="AD33" s="106">
        <f>IF($A33="","",COUNTIFS('3. İzin Kaydı'!$A$5:$A$200,$A33,'3. İzin Kaydı'!$F$5:$F$200,"Onaylandı",'3. İzin Kaydı'!$C$5:$C$200,"&lt;="&amp;('1. Kurulum'!$C$9+(29-1)*7+6),'3. İzin Kaydı'!$D$5:$D$200,"&gt;="&amp;('1. Kurulum'!$C$9+(29-1)*7)))</f>
        <v/>
      </c>
      <c r="AE33" s="106">
        <f>IF($A33="","",COUNTIFS('3. İzin Kaydı'!$A$5:$A$200,$A33,'3. İzin Kaydı'!$F$5:$F$200,"Onaylandı",'3. İzin Kaydı'!$C$5:$C$200,"&lt;="&amp;('1. Kurulum'!$C$9+(30-1)*7+6),'3. İzin Kaydı'!$D$5:$D$200,"&gt;="&amp;('1. Kurulum'!$C$9+(30-1)*7)))</f>
        <v/>
      </c>
      <c r="AF33" s="106">
        <f>IF($A33="","",COUNTIFS('3. İzin Kaydı'!$A$5:$A$200,$A33,'3. İzin Kaydı'!$F$5:$F$200,"Onaylandı",'3. İzin Kaydı'!$C$5:$C$200,"&lt;="&amp;('1. Kurulum'!$C$9+(31-1)*7+6),'3. İzin Kaydı'!$D$5:$D$200,"&gt;="&amp;('1. Kurulum'!$C$9+(31-1)*7)))</f>
        <v/>
      </c>
      <c r="AG33" s="106">
        <f>IF($A33="","",COUNTIFS('3. İzin Kaydı'!$A$5:$A$200,$A33,'3. İzin Kaydı'!$F$5:$F$200,"Onaylandı",'3. İzin Kaydı'!$C$5:$C$200,"&lt;="&amp;('1. Kurulum'!$C$9+(32-1)*7+6),'3. İzin Kaydı'!$D$5:$D$200,"&gt;="&amp;('1. Kurulum'!$C$9+(32-1)*7)))</f>
        <v/>
      </c>
      <c r="AH33" s="106">
        <f>IF($A33="","",COUNTIFS('3. İzin Kaydı'!$A$5:$A$200,$A33,'3. İzin Kaydı'!$F$5:$F$200,"Onaylandı",'3. İzin Kaydı'!$C$5:$C$200,"&lt;="&amp;('1. Kurulum'!$C$9+(33-1)*7+6),'3. İzin Kaydı'!$D$5:$D$200,"&gt;="&amp;('1. Kurulum'!$C$9+(33-1)*7)))</f>
        <v/>
      </c>
      <c r="AI33" s="106">
        <f>IF($A33="","",COUNTIFS('3. İzin Kaydı'!$A$5:$A$200,$A33,'3. İzin Kaydı'!$F$5:$F$200,"Onaylandı",'3. İzin Kaydı'!$C$5:$C$200,"&lt;="&amp;('1. Kurulum'!$C$9+(34-1)*7+6),'3. İzin Kaydı'!$D$5:$D$200,"&gt;="&amp;('1. Kurulum'!$C$9+(34-1)*7)))</f>
        <v/>
      </c>
      <c r="AJ33" s="106">
        <f>IF($A33="","",COUNTIFS('3. İzin Kaydı'!$A$5:$A$200,$A33,'3. İzin Kaydı'!$F$5:$F$200,"Onaylandı",'3. İzin Kaydı'!$C$5:$C$200,"&lt;="&amp;('1. Kurulum'!$C$9+(35-1)*7+6),'3. İzin Kaydı'!$D$5:$D$200,"&gt;="&amp;('1. Kurulum'!$C$9+(35-1)*7)))</f>
        <v/>
      </c>
      <c r="AK33" s="106">
        <f>IF($A33="","",COUNTIFS('3. İzin Kaydı'!$A$5:$A$200,$A33,'3. İzin Kaydı'!$F$5:$F$200,"Onaylandı",'3. İzin Kaydı'!$C$5:$C$200,"&lt;="&amp;('1. Kurulum'!$C$9+(36-1)*7+6),'3. İzin Kaydı'!$D$5:$D$200,"&gt;="&amp;('1. Kurulum'!$C$9+(36-1)*7)))</f>
        <v/>
      </c>
      <c r="AL33" s="106">
        <f>IF($A33="","",COUNTIFS('3. İzin Kaydı'!$A$5:$A$200,$A33,'3. İzin Kaydı'!$F$5:$F$200,"Onaylandı",'3. İzin Kaydı'!$C$5:$C$200,"&lt;="&amp;('1. Kurulum'!$C$9+(37-1)*7+6),'3. İzin Kaydı'!$D$5:$D$200,"&gt;="&amp;('1. Kurulum'!$C$9+(37-1)*7)))</f>
        <v/>
      </c>
      <c r="AM33" s="106">
        <f>IF($A33="","",COUNTIFS('3. İzin Kaydı'!$A$5:$A$200,$A33,'3. İzin Kaydı'!$F$5:$F$200,"Onaylandı",'3. İzin Kaydı'!$C$5:$C$200,"&lt;="&amp;('1. Kurulum'!$C$9+(38-1)*7+6),'3. İzin Kaydı'!$D$5:$D$200,"&gt;="&amp;('1. Kurulum'!$C$9+(38-1)*7)))</f>
        <v/>
      </c>
      <c r="AN33" s="106">
        <f>IF($A33="","",COUNTIFS('3. İzin Kaydı'!$A$5:$A$200,$A33,'3. İzin Kaydı'!$F$5:$F$200,"Onaylandı",'3. İzin Kaydı'!$C$5:$C$200,"&lt;="&amp;('1. Kurulum'!$C$9+(39-1)*7+6),'3. İzin Kaydı'!$D$5:$D$200,"&gt;="&amp;('1. Kurulum'!$C$9+(39-1)*7)))</f>
        <v/>
      </c>
      <c r="AO33" s="106">
        <f>IF($A33="","",COUNTIFS('3. İzin Kaydı'!$A$5:$A$200,$A33,'3. İzin Kaydı'!$F$5:$F$200,"Onaylandı",'3. İzin Kaydı'!$C$5:$C$200,"&lt;="&amp;('1. Kurulum'!$C$9+(40-1)*7+6),'3. İzin Kaydı'!$D$5:$D$200,"&gt;="&amp;('1. Kurulum'!$C$9+(40-1)*7)))</f>
        <v/>
      </c>
      <c r="AP33" s="106">
        <f>IF($A33="","",COUNTIFS('3. İzin Kaydı'!$A$5:$A$200,$A33,'3. İzin Kaydı'!$F$5:$F$200,"Onaylandı",'3. İzin Kaydı'!$C$5:$C$200,"&lt;="&amp;('1. Kurulum'!$C$9+(41-1)*7+6),'3. İzin Kaydı'!$D$5:$D$200,"&gt;="&amp;('1. Kurulum'!$C$9+(41-1)*7)))</f>
        <v/>
      </c>
      <c r="AQ33" s="106">
        <f>IF($A33="","",COUNTIFS('3. İzin Kaydı'!$A$5:$A$200,$A33,'3. İzin Kaydı'!$F$5:$F$200,"Onaylandı",'3. İzin Kaydı'!$C$5:$C$200,"&lt;="&amp;('1. Kurulum'!$C$9+(42-1)*7+6),'3. İzin Kaydı'!$D$5:$D$200,"&gt;="&amp;('1. Kurulum'!$C$9+(42-1)*7)))</f>
        <v/>
      </c>
      <c r="AR33" s="106">
        <f>IF($A33="","",COUNTIFS('3. İzin Kaydı'!$A$5:$A$200,$A33,'3. İzin Kaydı'!$F$5:$F$200,"Onaylandı",'3. İzin Kaydı'!$C$5:$C$200,"&lt;="&amp;('1. Kurulum'!$C$9+(43-1)*7+6),'3. İzin Kaydı'!$D$5:$D$200,"&gt;="&amp;('1. Kurulum'!$C$9+(43-1)*7)))</f>
        <v/>
      </c>
      <c r="AS33" s="106">
        <f>IF($A33="","",COUNTIFS('3. İzin Kaydı'!$A$5:$A$200,$A33,'3. İzin Kaydı'!$F$5:$F$200,"Onaylandı",'3. İzin Kaydı'!$C$5:$C$200,"&lt;="&amp;('1. Kurulum'!$C$9+(44-1)*7+6),'3. İzin Kaydı'!$D$5:$D$200,"&gt;="&amp;('1. Kurulum'!$C$9+(44-1)*7)))</f>
        <v/>
      </c>
      <c r="AT33" s="106">
        <f>IF($A33="","",COUNTIFS('3. İzin Kaydı'!$A$5:$A$200,$A33,'3. İzin Kaydı'!$F$5:$F$200,"Onaylandı",'3. İzin Kaydı'!$C$5:$C$200,"&lt;="&amp;('1. Kurulum'!$C$9+(45-1)*7+6),'3. İzin Kaydı'!$D$5:$D$200,"&gt;="&amp;('1. Kurulum'!$C$9+(45-1)*7)))</f>
        <v/>
      </c>
      <c r="AU33" s="106">
        <f>IF($A33="","",COUNTIFS('3. İzin Kaydı'!$A$5:$A$200,$A33,'3. İzin Kaydı'!$F$5:$F$200,"Onaylandı",'3. İzin Kaydı'!$C$5:$C$200,"&lt;="&amp;('1. Kurulum'!$C$9+(46-1)*7+6),'3. İzin Kaydı'!$D$5:$D$200,"&gt;="&amp;('1. Kurulum'!$C$9+(46-1)*7)))</f>
        <v/>
      </c>
      <c r="AV33" s="106">
        <f>IF($A33="","",COUNTIFS('3. İzin Kaydı'!$A$5:$A$200,$A33,'3. İzin Kaydı'!$F$5:$F$200,"Onaylandı",'3. İzin Kaydı'!$C$5:$C$200,"&lt;="&amp;('1. Kurulum'!$C$9+(47-1)*7+6),'3. İzin Kaydı'!$D$5:$D$200,"&gt;="&amp;('1. Kurulum'!$C$9+(47-1)*7)))</f>
        <v/>
      </c>
      <c r="AW33" s="106">
        <f>IF($A33="","",COUNTIFS('3. İzin Kaydı'!$A$5:$A$200,$A33,'3. İzin Kaydı'!$F$5:$F$200,"Onaylandı",'3. İzin Kaydı'!$C$5:$C$200,"&lt;="&amp;('1. Kurulum'!$C$9+(48-1)*7+6),'3. İzin Kaydı'!$D$5:$D$200,"&gt;="&amp;('1. Kurulum'!$C$9+(48-1)*7)))</f>
        <v/>
      </c>
      <c r="AX33" s="106">
        <f>IF($A33="","",COUNTIFS('3. İzin Kaydı'!$A$5:$A$200,$A33,'3. İzin Kaydı'!$F$5:$F$200,"Onaylandı",'3. İzin Kaydı'!$C$5:$C$200,"&lt;="&amp;('1. Kurulum'!$C$9+(49-1)*7+6),'3. İzin Kaydı'!$D$5:$D$200,"&gt;="&amp;('1. Kurulum'!$C$9+(49-1)*7)))</f>
        <v/>
      </c>
      <c r="AY33" s="106">
        <f>IF($A33="","",COUNTIFS('3. İzin Kaydı'!$A$5:$A$200,$A33,'3. İzin Kaydı'!$F$5:$F$200,"Onaylandı",'3. İzin Kaydı'!$C$5:$C$200,"&lt;="&amp;('1. Kurulum'!$C$9+(50-1)*7+6),'3. İzin Kaydı'!$D$5:$D$200,"&gt;="&amp;('1. Kurulum'!$C$9+(50-1)*7)))</f>
        <v/>
      </c>
      <c r="AZ33" s="106">
        <f>IF($A33="","",COUNTIFS('3. İzin Kaydı'!$A$5:$A$200,$A33,'3. İzin Kaydı'!$F$5:$F$200,"Onaylandı",'3. İzin Kaydı'!$C$5:$C$200,"&lt;="&amp;('1. Kurulum'!$C$9+(51-1)*7+6),'3. İzin Kaydı'!$D$5:$D$200,"&gt;="&amp;('1. Kurulum'!$C$9+(51-1)*7)))</f>
        <v/>
      </c>
      <c r="BA33" s="106">
        <f>IF($A33="","",COUNTIFS('3. İzin Kaydı'!$A$5:$A$200,$A33,'3. İzin Kaydı'!$F$5:$F$200,"Onaylandı",'3. İzin Kaydı'!$C$5:$C$200,"&lt;="&amp;('1. Kurulum'!$C$9+(52-1)*7+6),'3. İzin Kaydı'!$D$5:$D$200,"&gt;="&amp;('1. Kurulum'!$C$9+(52-1)*7)))</f>
        <v/>
      </c>
    </row>
    <row r="34" ht="18" customHeight="1" s="55">
      <c r="A34" s="105">
        <f>IF('2. Çalışanlar'!A34="","",'2. Çalışanlar'!A34)</f>
        <v/>
      </c>
      <c r="B34" s="106">
        <f>IF($A34="","",COUNTIFS('3. İzin Kaydı'!$A$5:$A$200,$A34,'3. İzin Kaydı'!$F$5:$F$200,"Onaylandı",'3. İzin Kaydı'!$C$5:$C$200,"&lt;="&amp;('1. Kurulum'!$C$9+(1-1)*7+6),'3. İzin Kaydı'!$D$5:$D$200,"&gt;="&amp;('1. Kurulum'!$C$9+(1-1)*7)))</f>
        <v/>
      </c>
      <c r="C34" s="106">
        <f>IF($A34="","",COUNTIFS('3. İzin Kaydı'!$A$5:$A$200,$A34,'3. İzin Kaydı'!$F$5:$F$200,"Onaylandı",'3. İzin Kaydı'!$C$5:$C$200,"&lt;="&amp;('1. Kurulum'!$C$9+(2-1)*7+6),'3. İzin Kaydı'!$D$5:$D$200,"&gt;="&amp;('1. Kurulum'!$C$9+(2-1)*7)))</f>
        <v/>
      </c>
      <c r="D34" s="106">
        <f>IF($A34="","",COUNTIFS('3. İzin Kaydı'!$A$5:$A$200,$A34,'3. İzin Kaydı'!$F$5:$F$200,"Onaylandı",'3. İzin Kaydı'!$C$5:$C$200,"&lt;="&amp;('1. Kurulum'!$C$9+(3-1)*7+6),'3. İzin Kaydı'!$D$5:$D$200,"&gt;="&amp;('1. Kurulum'!$C$9+(3-1)*7)))</f>
        <v/>
      </c>
      <c r="E34" s="106">
        <f>IF($A34="","",COUNTIFS('3. İzin Kaydı'!$A$5:$A$200,$A34,'3. İzin Kaydı'!$F$5:$F$200,"Onaylandı",'3. İzin Kaydı'!$C$5:$C$200,"&lt;="&amp;('1. Kurulum'!$C$9+(4-1)*7+6),'3. İzin Kaydı'!$D$5:$D$200,"&gt;="&amp;('1. Kurulum'!$C$9+(4-1)*7)))</f>
        <v/>
      </c>
      <c r="F34" s="106">
        <f>IF($A34="","",COUNTIFS('3. İzin Kaydı'!$A$5:$A$200,$A34,'3. İzin Kaydı'!$F$5:$F$200,"Onaylandı",'3. İzin Kaydı'!$C$5:$C$200,"&lt;="&amp;('1. Kurulum'!$C$9+(5-1)*7+6),'3. İzin Kaydı'!$D$5:$D$200,"&gt;="&amp;('1. Kurulum'!$C$9+(5-1)*7)))</f>
        <v/>
      </c>
      <c r="G34" s="106">
        <f>IF($A34="","",COUNTIFS('3. İzin Kaydı'!$A$5:$A$200,$A34,'3. İzin Kaydı'!$F$5:$F$200,"Onaylandı",'3. İzin Kaydı'!$C$5:$C$200,"&lt;="&amp;('1. Kurulum'!$C$9+(6-1)*7+6),'3. İzin Kaydı'!$D$5:$D$200,"&gt;="&amp;('1. Kurulum'!$C$9+(6-1)*7)))</f>
        <v/>
      </c>
      <c r="H34" s="106">
        <f>IF($A34="","",COUNTIFS('3. İzin Kaydı'!$A$5:$A$200,$A34,'3. İzin Kaydı'!$F$5:$F$200,"Onaylandı",'3. İzin Kaydı'!$C$5:$C$200,"&lt;="&amp;('1. Kurulum'!$C$9+(7-1)*7+6),'3. İzin Kaydı'!$D$5:$D$200,"&gt;="&amp;('1. Kurulum'!$C$9+(7-1)*7)))</f>
        <v/>
      </c>
      <c r="I34" s="106">
        <f>IF($A34="","",COUNTIFS('3. İzin Kaydı'!$A$5:$A$200,$A34,'3. İzin Kaydı'!$F$5:$F$200,"Onaylandı",'3. İzin Kaydı'!$C$5:$C$200,"&lt;="&amp;('1. Kurulum'!$C$9+(8-1)*7+6),'3. İzin Kaydı'!$D$5:$D$200,"&gt;="&amp;('1. Kurulum'!$C$9+(8-1)*7)))</f>
        <v/>
      </c>
      <c r="J34" s="106">
        <f>IF($A34="","",COUNTIFS('3. İzin Kaydı'!$A$5:$A$200,$A34,'3. İzin Kaydı'!$F$5:$F$200,"Onaylandı",'3. İzin Kaydı'!$C$5:$C$200,"&lt;="&amp;('1. Kurulum'!$C$9+(9-1)*7+6),'3. İzin Kaydı'!$D$5:$D$200,"&gt;="&amp;('1. Kurulum'!$C$9+(9-1)*7)))</f>
        <v/>
      </c>
      <c r="K34" s="106">
        <f>IF($A34="","",COUNTIFS('3. İzin Kaydı'!$A$5:$A$200,$A34,'3. İzin Kaydı'!$F$5:$F$200,"Onaylandı",'3. İzin Kaydı'!$C$5:$C$200,"&lt;="&amp;('1. Kurulum'!$C$9+(10-1)*7+6),'3. İzin Kaydı'!$D$5:$D$200,"&gt;="&amp;('1. Kurulum'!$C$9+(10-1)*7)))</f>
        <v/>
      </c>
      <c r="L34" s="106">
        <f>IF($A34="","",COUNTIFS('3. İzin Kaydı'!$A$5:$A$200,$A34,'3. İzin Kaydı'!$F$5:$F$200,"Onaylandı",'3. İzin Kaydı'!$C$5:$C$200,"&lt;="&amp;('1. Kurulum'!$C$9+(11-1)*7+6),'3. İzin Kaydı'!$D$5:$D$200,"&gt;="&amp;('1. Kurulum'!$C$9+(11-1)*7)))</f>
        <v/>
      </c>
      <c r="M34" s="106">
        <f>IF($A34="","",COUNTIFS('3. İzin Kaydı'!$A$5:$A$200,$A34,'3. İzin Kaydı'!$F$5:$F$200,"Onaylandı",'3. İzin Kaydı'!$C$5:$C$200,"&lt;="&amp;('1. Kurulum'!$C$9+(12-1)*7+6),'3. İzin Kaydı'!$D$5:$D$200,"&gt;="&amp;('1. Kurulum'!$C$9+(12-1)*7)))</f>
        <v/>
      </c>
      <c r="N34" s="106">
        <f>IF($A34="","",COUNTIFS('3. İzin Kaydı'!$A$5:$A$200,$A34,'3. İzin Kaydı'!$F$5:$F$200,"Onaylandı",'3. İzin Kaydı'!$C$5:$C$200,"&lt;="&amp;('1. Kurulum'!$C$9+(13-1)*7+6),'3. İzin Kaydı'!$D$5:$D$200,"&gt;="&amp;('1. Kurulum'!$C$9+(13-1)*7)))</f>
        <v/>
      </c>
      <c r="O34" s="106">
        <f>IF($A34="","",COUNTIFS('3. İzin Kaydı'!$A$5:$A$200,$A34,'3. İzin Kaydı'!$F$5:$F$200,"Onaylandı",'3. İzin Kaydı'!$C$5:$C$200,"&lt;="&amp;('1. Kurulum'!$C$9+(14-1)*7+6),'3. İzin Kaydı'!$D$5:$D$200,"&gt;="&amp;('1. Kurulum'!$C$9+(14-1)*7)))</f>
        <v/>
      </c>
      <c r="P34" s="106">
        <f>IF($A34="","",COUNTIFS('3. İzin Kaydı'!$A$5:$A$200,$A34,'3. İzin Kaydı'!$F$5:$F$200,"Onaylandı",'3. İzin Kaydı'!$C$5:$C$200,"&lt;="&amp;('1. Kurulum'!$C$9+(15-1)*7+6),'3. İzin Kaydı'!$D$5:$D$200,"&gt;="&amp;('1. Kurulum'!$C$9+(15-1)*7)))</f>
        <v/>
      </c>
      <c r="Q34" s="106">
        <f>IF($A34="","",COUNTIFS('3. İzin Kaydı'!$A$5:$A$200,$A34,'3. İzin Kaydı'!$F$5:$F$200,"Onaylandı",'3. İzin Kaydı'!$C$5:$C$200,"&lt;="&amp;('1. Kurulum'!$C$9+(16-1)*7+6),'3. İzin Kaydı'!$D$5:$D$200,"&gt;="&amp;('1. Kurulum'!$C$9+(16-1)*7)))</f>
        <v/>
      </c>
      <c r="R34" s="106">
        <f>IF($A34="","",COUNTIFS('3. İzin Kaydı'!$A$5:$A$200,$A34,'3. İzin Kaydı'!$F$5:$F$200,"Onaylandı",'3. İzin Kaydı'!$C$5:$C$200,"&lt;="&amp;('1. Kurulum'!$C$9+(17-1)*7+6),'3. İzin Kaydı'!$D$5:$D$200,"&gt;="&amp;('1. Kurulum'!$C$9+(17-1)*7)))</f>
        <v/>
      </c>
      <c r="S34" s="106">
        <f>IF($A34="","",COUNTIFS('3. İzin Kaydı'!$A$5:$A$200,$A34,'3. İzin Kaydı'!$F$5:$F$200,"Onaylandı",'3. İzin Kaydı'!$C$5:$C$200,"&lt;="&amp;('1. Kurulum'!$C$9+(18-1)*7+6),'3. İzin Kaydı'!$D$5:$D$200,"&gt;="&amp;('1. Kurulum'!$C$9+(18-1)*7)))</f>
        <v/>
      </c>
      <c r="T34" s="106">
        <f>IF($A34="","",COUNTIFS('3. İzin Kaydı'!$A$5:$A$200,$A34,'3. İzin Kaydı'!$F$5:$F$200,"Onaylandı",'3. İzin Kaydı'!$C$5:$C$200,"&lt;="&amp;('1. Kurulum'!$C$9+(19-1)*7+6),'3. İzin Kaydı'!$D$5:$D$200,"&gt;="&amp;('1. Kurulum'!$C$9+(19-1)*7)))</f>
        <v/>
      </c>
      <c r="U34" s="106">
        <f>IF($A34="","",COUNTIFS('3. İzin Kaydı'!$A$5:$A$200,$A34,'3. İzin Kaydı'!$F$5:$F$200,"Onaylandı",'3. İzin Kaydı'!$C$5:$C$200,"&lt;="&amp;('1. Kurulum'!$C$9+(20-1)*7+6),'3. İzin Kaydı'!$D$5:$D$200,"&gt;="&amp;('1. Kurulum'!$C$9+(20-1)*7)))</f>
        <v/>
      </c>
      <c r="V34" s="106">
        <f>IF($A34="","",COUNTIFS('3. İzin Kaydı'!$A$5:$A$200,$A34,'3. İzin Kaydı'!$F$5:$F$200,"Onaylandı",'3. İzin Kaydı'!$C$5:$C$200,"&lt;="&amp;('1. Kurulum'!$C$9+(21-1)*7+6),'3. İzin Kaydı'!$D$5:$D$200,"&gt;="&amp;('1. Kurulum'!$C$9+(21-1)*7)))</f>
        <v/>
      </c>
      <c r="W34" s="106">
        <f>IF($A34="","",COUNTIFS('3. İzin Kaydı'!$A$5:$A$200,$A34,'3. İzin Kaydı'!$F$5:$F$200,"Onaylandı",'3. İzin Kaydı'!$C$5:$C$200,"&lt;="&amp;('1. Kurulum'!$C$9+(22-1)*7+6),'3. İzin Kaydı'!$D$5:$D$200,"&gt;="&amp;('1. Kurulum'!$C$9+(22-1)*7)))</f>
        <v/>
      </c>
      <c r="X34" s="106">
        <f>IF($A34="","",COUNTIFS('3. İzin Kaydı'!$A$5:$A$200,$A34,'3. İzin Kaydı'!$F$5:$F$200,"Onaylandı",'3. İzin Kaydı'!$C$5:$C$200,"&lt;="&amp;('1. Kurulum'!$C$9+(23-1)*7+6),'3. İzin Kaydı'!$D$5:$D$200,"&gt;="&amp;('1. Kurulum'!$C$9+(23-1)*7)))</f>
        <v/>
      </c>
      <c r="Y34" s="106">
        <f>IF($A34="","",COUNTIFS('3. İzin Kaydı'!$A$5:$A$200,$A34,'3. İzin Kaydı'!$F$5:$F$200,"Onaylandı",'3. İzin Kaydı'!$C$5:$C$200,"&lt;="&amp;('1. Kurulum'!$C$9+(24-1)*7+6),'3. İzin Kaydı'!$D$5:$D$200,"&gt;="&amp;('1. Kurulum'!$C$9+(24-1)*7)))</f>
        <v/>
      </c>
      <c r="Z34" s="106">
        <f>IF($A34="","",COUNTIFS('3. İzin Kaydı'!$A$5:$A$200,$A34,'3. İzin Kaydı'!$F$5:$F$200,"Onaylandı",'3. İzin Kaydı'!$C$5:$C$200,"&lt;="&amp;('1. Kurulum'!$C$9+(25-1)*7+6),'3. İzin Kaydı'!$D$5:$D$200,"&gt;="&amp;('1. Kurulum'!$C$9+(25-1)*7)))</f>
        <v/>
      </c>
      <c r="AA34" s="106">
        <f>IF($A34="","",COUNTIFS('3. İzin Kaydı'!$A$5:$A$200,$A34,'3. İzin Kaydı'!$F$5:$F$200,"Onaylandı",'3. İzin Kaydı'!$C$5:$C$200,"&lt;="&amp;('1. Kurulum'!$C$9+(26-1)*7+6),'3. İzin Kaydı'!$D$5:$D$200,"&gt;="&amp;('1. Kurulum'!$C$9+(26-1)*7)))</f>
        <v/>
      </c>
      <c r="AB34" s="106">
        <f>IF($A34="","",COUNTIFS('3. İzin Kaydı'!$A$5:$A$200,$A34,'3. İzin Kaydı'!$F$5:$F$200,"Onaylandı",'3. İzin Kaydı'!$C$5:$C$200,"&lt;="&amp;('1. Kurulum'!$C$9+(27-1)*7+6),'3. İzin Kaydı'!$D$5:$D$200,"&gt;="&amp;('1. Kurulum'!$C$9+(27-1)*7)))</f>
        <v/>
      </c>
      <c r="AC34" s="106">
        <f>IF($A34="","",COUNTIFS('3. İzin Kaydı'!$A$5:$A$200,$A34,'3. İzin Kaydı'!$F$5:$F$200,"Onaylandı",'3. İzin Kaydı'!$C$5:$C$200,"&lt;="&amp;('1. Kurulum'!$C$9+(28-1)*7+6),'3. İzin Kaydı'!$D$5:$D$200,"&gt;="&amp;('1. Kurulum'!$C$9+(28-1)*7)))</f>
        <v/>
      </c>
      <c r="AD34" s="106">
        <f>IF($A34="","",COUNTIFS('3. İzin Kaydı'!$A$5:$A$200,$A34,'3. İzin Kaydı'!$F$5:$F$200,"Onaylandı",'3. İzin Kaydı'!$C$5:$C$200,"&lt;="&amp;('1. Kurulum'!$C$9+(29-1)*7+6),'3. İzin Kaydı'!$D$5:$D$200,"&gt;="&amp;('1. Kurulum'!$C$9+(29-1)*7)))</f>
        <v/>
      </c>
      <c r="AE34" s="106">
        <f>IF($A34="","",COUNTIFS('3. İzin Kaydı'!$A$5:$A$200,$A34,'3. İzin Kaydı'!$F$5:$F$200,"Onaylandı",'3. İzin Kaydı'!$C$5:$C$200,"&lt;="&amp;('1. Kurulum'!$C$9+(30-1)*7+6),'3. İzin Kaydı'!$D$5:$D$200,"&gt;="&amp;('1. Kurulum'!$C$9+(30-1)*7)))</f>
        <v/>
      </c>
      <c r="AF34" s="106">
        <f>IF($A34="","",COUNTIFS('3. İzin Kaydı'!$A$5:$A$200,$A34,'3. İzin Kaydı'!$F$5:$F$200,"Onaylandı",'3. İzin Kaydı'!$C$5:$C$200,"&lt;="&amp;('1. Kurulum'!$C$9+(31-1)*7+6),'3. İzin Kaydı'!$D$5:$D$200,"&gt;="&amp;('1. Kurulum'!$C$9+(31-1)*7)))</f>
        <v/>
      </c>
      <c r="AG34" s="106">
        <f>IF($A34="","",COUNTIFS('3. İzin Kaydı'!$A$5:$A$200,$A34,'3. İzin Kaydı'!$F$5:$F$200,"Onaylandı",'3. İzin Kaydı'!$C$5:$C$200,"&lt;="&amp;('1. Kurulum'!$C$9+(32-1)*7+6),'3. İzin Kaydı'!$D$5:$D$200,"&gt;="&amp;('1. Kurulum'!$C$9+(32-1)*7)))</f>
        <v/>
      </c>
      <c r="AH34" s="106">
        <f>IF($A34="","",COUNTIFS('3. İzin Kaydı'!$A$5:$A$200,$A34,'3. İzin Kaydı'!$F$5:$F$200,"Onaylandı",'3. İzin Kaydı'!$C$5:$C$200,"&lt;="&amp;('1. Kurulum'!$C$9+(33-1)*7+6),'3. İzin Kaydı'!$D$5:$D$200,"&gt;="&amp;('1. Kurulum'!$C$9+(33-1)*7)))</f>
        <v/>
      </c>
      <c r="AI34" s="106">
        <f>IF($A34="","",COUNTIFS('3. İzin Kaydı'!$A$5:$A$200,$A34,'3. İzin Kaydı'!$F$5:$F$200,"Onaylandı",'3. İzin Kaydı'!$C$5:$C$200,"&lt;="&amp;('1. Kurulum'!$C$9+(34-1)*7+6),'3. İzin Kaydı'!$D$5:$D$200,"&gt;="&amp;('1. Kurulum'!$C$9+(34-1)*7)))</f>
        <v/>
      </c>
      <c r="AJ34" s="106">
        <f>IF($A34="","",COUNTIFS('3. İzin Kaydı'!$A$5:$A$200,$A34,'3. İzin Kaydı'!$F$5:$F$200,"Onaylandı",'3. İzin Kaydı'!$C$5:$C$200,"&lt;="&amp;('1. Kurulum'!$C$9+(35-1)*7+6),'3. İzin Kaydı'!$D$5:$D$200,"&gt;="&amp;('1. Kurulum'!$C$9+(35-1)*7)))</f>
        <v/>
      </c>
      <c r="AK34" s="106">
        <f>IF($A34="","",COUNTIFS('3. İzin Kaydı'!$A$5:$A$200,$A34,'3. İzin Kaydı'!$F$5:$F$200,"Onaylandı",'3. İzin Kaydı'!$C$5:$C$200,"&lt;="&amp;('1. Kurulum'!$C$9+(36-1)*7+6),'3. İzin Kaydı'!$D$5:$D$200,"&gt;="&amp;('1. Kurulum'!$C$9+(36-1)*7)))</f>
        <v/>
      </c>
      <c r="AL34" s="106">
        <f>IF($A34="","",COUNTIFS('3. İzin Kaydı'!$A$5:$A$200,$A34,'3. İzin Kaydı'!$F$5:$F$200,"Onaylandı",'3. İzin Kaydı'!$C$5:$C$200,"&lt;="&amp;('1. Kurulum'!$C$9+(37-1)*7+6),'3. İzin Kaydı'!$D$5:$D$200,"&gt;="&amp;('1. Kurulum'!$C$9+(37-1)*7)))</f>
        <v/>
      </c>
      <c r="AM34" s="106">
        <f>IF($A34="","",COUNTIFS('3. İzin Kaydı'!$A$5:$A$200,$A34,'3. İzin Kaydı'!$F$5:$F$200,"Onaylandı",'3. İzin Kaydı'!$C$5:$C$200,"&lt;="&amp;('1. Kurulum'!$C$9+(38-1)*7+6),'3. İzin Kaydı'!$D$5:$D$200,"&gt;="&amp;('1. Kurulum'!$C$9+(38-1)*7)))</f>
        <v/>
      </c>
      <c r="AN34" s="106">
        <f>IF($A34="","",COUNTIFS('3. İzin Kaydı'!$A$5:$A$200,$A34,'3. İzin Kaydı'!$F$5:$F$200,"Onaylandı",'3. İzin Kaydı'!$C$5:$C$200,"&lt;="&amp;('1. Kurulum'!$C$9+(39-1)*7+6),'3. İzin Kaydı'!$D$5:$D$200,"&gt;="&amp;('1. Kurulum'!$C$9+(39-1)*7)))</f>
        <v/>
      </c>
      <c r="AO34" s="106">
        <f>IF($A34="","",COUNTIFS('3. İzin Kaydı'!$A$5:$A$200,$A34,'3. İzin Kaydı'!$F$5:$F$200,"Onaylandı",'3. İzin Kaydı'!$C$5:$C$200,"&lt;="&amp;('1. Kurulum'!$C$9+(40-1)*7+6),'3. İzin Kaydı'!$D$5:$D$200,"&gt;="&amp;('1. Kurulum'!$C$9+(40-1)*7)))</f>
        <v/>
      </c>
      <c r="AP34" s="106">
        <f>IF($A34="","",COUNTIFS('3. İzin Kaydı'!$A$5:$A$200,$A34,'3. İzin Kaydı'!$F$5:$F$200,"Onaylandı",'3. İzin Kaydı'!$C$5:$C$200,"&lt;="&amp;('1. Kurulum'!$C$9+(41-1)*7+6),'3. İzin Kaydı'!$D$5:$D$200,"&gt;="&amp;('1. Kurulum'!$C$9+(41-1)*7)))</f>
        <v/>
      </c>
      <c r="AQ34" s="106">
        <f>IF($A34="","",COUNTIFS('3. İzin Kaydı'!$A$5:$A$200,$A34,'3. İzin Kaydı'!$F$5:$F$200,"Onaylandı",'3. İzin Kaydı'!$C$5:$C$200,"&lt;="&amp;('1. Kurulum'!$C$9+(42-1)*7+6),'3. İzin Kaydı'!$D$5:$D$200,"&gt;="&amp;('1. Kurulum'!$C$9+(42-1)*7)))</f>
        <v/>
      </c>
      <c r="AR34" s="106">
        <f>IF($A34="","",COUNTIFS('3. İzin Kaydı'!$A$5:$A$200,$A34,'3. İzin Kaydı'!$F$5:$F$200,"Onaylandı",'3. İzin Kaydı'!$C$5:$C$200,"&lt;="&amp;('1. Kurulum'!$C$9+(43-1)*7+6),'3. İzin Kaydı'!$D$5:$D$200,"&gt;="&amp;('1. Kurulum'!$C$9+(43-1)*7)))</f>
        <v/>
      </c>
      <c r="AS34" s="106">
        <f>IF($A34="","",COUNTIFS('3. İzin Kaydı'!$A$5:$A$200,$A34,'3. İzin Kaydı'!$F$5:$F$200,"Onaylandı",'3. İzin Kaydı'!$C$5:$C$200,"&lt;="&amp;('1. Kurulum'!$C$9+(44-1)*7+6),'3. İzin Kaydı'!$D$5:$D$200,"&gt;="&amp;('1. Kurulum'!$C$9+(44-1)*7)))</f>
        <v/>
      </c>
      <c r="AT34" s="106">
        <f>IF($A34="","",COUNTIFS('3. İzin Kaydı'!$A$5:$A$200,$A34,'3. İzin Kaydı'!$F$5:$F$200,"Onaylandı",'3. İzin Kaydı'!$C$5:$C$200,"&lt;="&amp;('1. Kurulum'!$C$9+(45-1)*7+6),'3. İzin Kaydı'!$D$5:$D$200,"&gt;="&amp;('1. Kurulum'!$C$9+(45-1)*7)))</f>
        <v/>
      </c>
      <c r="AU34" s="106">
        <f>IF($A34="","",COUNTIFS('3. İzin Kaydı'!$A$5:$A$200,$A34,'3. İzin Kaydı'!$F$5:$F$200,"Onaylandı",'3. İzin Kaydı'!$C$5:$C$200,"&lt;="&amp;('1. Kurulum'!$C$9+(46-1)*7+6),'3. İzin Kaydı'!$D$5:$D$200,"&gt;="&amp;('1. Kurulum'!$C$9+(46-1)*7)))</f>
        <v/>
      </c>
      <c r="AV34" s="106">
        <f>IF($A34="","",COUNTIFS('3. İzin Kaydı'!$A$5:$A$200,$A34,'3. İzin Kaydı'!$F$5:$F$200,"Onaylandı",'3. İzin Kaydı'!$C$5:$C$200,"&lt;="&amp;('1. Kurulum'!$C$9+(47-1)*7+6),'3. İzin Kaydı'!$D$5:$D$200,"&gt;="&amp;('1. Kurulum'!$C$9+(47-1)*7)))</f>
        <v/>
      </c>
      <c r="AW34" s="106">
        <f>IF($A34="","",COUNTIFS('3. İzin Kaydı'!$A$5:$A$200,$A34,'3. İzin Kaydı'!$F$5:$F$200,"Onaylandı",'3. İzin Kaydı'!$C$5:$C$200,"&lt;="&amp;('1. Kurulum'!$C$9+(48-1)*7+6),'3. İzin Kaydı'!$D$5:$D$200,"&gt;="&amp;('1. Kurulum'!$C$9+(48-1)*7)))</f>
        <v/>
      </c>
      <c r="AX34" s="106">
        <f>IF($A34="","",COUNTIFS('3. İzin Kaydı'!$A$5:$A$200,$A34,'3. İzin Kaydı'!$F$5:$F$200,"Onaylandı",'3. İzin Kaydı'!$C$5:$C$200,"&lt;="&amp;('1. Kurulum'!$C$9+(49-1)*7+6),'3. İzin Kaydı'!$D$5:$D$200,"&gt;="&amp;('1. Kurulum'!$C$9+(49-1)*7)))</f>
        <v/>
      </c>
      <c r="AY34" s="106">
        <f>IF($A34="","",COUNTIFS('3. İzin Kaydı'!$A$5:$A$200,$A34,'3. İzin Kaydı'!$F$5:$F$200,"Onaylandı",'3. İzin Kaydı'!$C$5:$C$200,"&lt;="&amp;('1. Kurulum'!$C$9+(50-1)*7+6),'3. İzin Kaydı'!$D$5:$D$200,"&gt;="&amp;('1. Kurulum'!$C$9+(50-1)*7)))</f>
        <v/>
      </c>
      <c r="AZ34" s="106">
        <f>IF($A34="","",COUNTIFS('3. İzin Kaydı'!$A$5:$A$200,$A34,'3. İzin Kaydı'!$F$5:$F$200,"Onaylandı",'3. İzin Kaydı'!$C$5:$C$200,"&lt;="&amp;('1. Kurulum'!$C$9+(51-1)*7+6),'3. İzin Kaydı'!$D$5:$D$200,"&gt;="&amp;('1. Kurulum'!$C$9+(51-1)*7)))</f>
        <v/>
      </c>
      <c r="BA34" s="106">
        <f>IF($A34="","",COUNTIFS('3. İzin Kaydı'!$A$5:$A$200,$A34,'3. İzin Kaydı'!$F$5:$F$200,"Onaylandı",'3. İzin Kaydı'!$C$5:$C$200,"&lt;="&amp;('1. Kurulum'!$C$9+(52-1)*7+6),'3. İzin Kaydı'!$D$5:$D$200,"&gt;="&amp;('1. Kurulum'!$C$9+(52-1)*7)))</f>
        <v/>
      </c>
    </row>
  </sheetData>
  <mergeCells count="1">
    <mergeCell ref="A2:N2"/>
  </mergeCells>
  <conditionalFormatting sqref="B5:BA34">
    <cfRule type="cellIs" rank="0" priority="2" equalAverage="0" operator="greaterThan" aboveAverage="0" dxfId="6" text="" percent="0" bottom="0">
      <formula>0</formula>
    </cfRule>
    <cfRule type="cellIs" rank="0" priority="3" equalAverage="0" operator="greaterThanOrEqual" aboveAverage="0" dxfId="7" text="" percent="0" bottom="0">
      <formula>3</formula>
    </cfRule>
    <cfRule type="cellIs" rank="0" priority="4" equalAverage="0" operator="greaterThanOrEqual" aboveAverage="0" dxfId="8" text="" percent="0" bottom="0">
      <formula>5</formula>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0"/>
  </sheetPr>
  <dimension ref="A1:F4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16" customWidth="1" style="54" min="1" max="2"/>
    <col width="40" customWidth="1" style="55" min="2" max="2"/>
    <col width="10" customWidth="1" style="54" min="3" max="3"/>
    <col width="10" customWidth="1" style="54" min="4" max="6"/>
    <col width="10" customWidth="1" style="55" min="5" max="5"/>
    <col width="10" customWidth="1" style="55" min="6" max="6"/>
  </cols>
  <sheetData>
    <row r="1" ht="27.75" customHeight="1" s="55">
      <c r="A1" s="63" t="inlineStr">
        <is>
          <t>Tatiller</t>
        </is>
      </c>
    </row>
    <row r="2" ht="15" customHeight="1" s="55">
      <c r="A2" s="64" t="inlineStr">
        <is>
          <t>Türkiye'de 2026 ve 2027 için resmî tatiller. Gün hesaplarına otomatik yansır. Dikkat: dinî bayramlar (Ramazan, Kurban) ay takvimine göre yaklaşık 11 gün kayar; tarihleri Diyanet takvimiyle doğrulayın. 2027 bayram tarihleri tahminidir.</t>
        </is>
      </c>
    </row>
    <row r="3"/>
    <row r="4" ht="30" customHeight="1" s="55">
      <c r="A4" s="74" t="inlineStr">
        <is>
          <t>Tarih</t>
        </is>
      </c>
      <c r="B4" s="74" t="inlineStr">
        <is>
          <t>Ad</t>
        </is>
      </c>
    </row>
    <row r="5" ht="15" customHeight="1" s="55">
      <c r="A5" s="112" t="n">
        <v>46023</v>
      </c>
      <c r="B5" s="108" t="inlineStr">
        <is>
          <t>Yılbaşı</t>
        </is>
      </c>
    </row>
    <row r="6" ht="15" customHeight="1" s="55">
      <c r="A6" s="112" t="n">
        <v>46101</v>
      </c>
      <c r="B6" s="108" t="inlineStr">
        <is>
          <t>Ramazan Bayramı 1. gün (Diyanet ile doğrulayın)</t>
        </is>
      </c>
    </row>
    <row r="7" ht="15" customHeight="1" s="55">
      <c r="A7" s="112" t="n">
        <v>46102</v>
      </c>
      <c r="B7" s="108" t="inlineStr">
        <is>
          <t>Ramazan Bayramı 2. gün (Diyanet ile doğrulayın)</t>
        </is>
      </c>
    </row>
    <row r="8" ht="15" customHeight="1" s="55">
      <c r="A8" s="112" t="n">
        <v>46103</v>
      </c>
      <c r="B8" s="108" t="inlineStr">
        <is>
          <t>Ramazan Bayramı 3. gün (Diyanet ile doğrulayın)</t>
        </is>
      </c>
    </row>
    <row r="9" ht="15" customHeight="1" s="55">
      <c r="A9" s="112" t="n">
        <v>46135</v>
      </c>
      <c r="B9" s="108" t="inlineStr">
        <is>
          <t>Ulusal Egemenlik ve Çocuk Bayramı</t>
        </is>
      </c>
    </row>
    <row r="10" ht="15" customHeight="1" s="55">
      <c r="A10" s="112" t="n">
        <v>46143</v>
      </c>
      <c r="B10" s="108" t="inlineStr">
        <is>
          <t>Emek ve Dayanışma Günü</t>
        </is>
      </c>
    </row>
    <row r="11" ht="15" customHeight="1" s="55">
      <c r="A11" s="112" t="n">
        <v>46161</v>
      </c>
      <c r="B11" s="108" t="inlineStr">
        <is>
          <t>Atatürk'ü Anma, Gençlik ve Spor Bayramı</t>
        </is>
      </c>
    </row>
    <row r="12" ht="15" customHeight="1" s="55">
      <c r="A12" s="112" t="n">
        <v>46169</v>
      </c>
      <c r="B12" s="108" t="inlineStr">
        <is>
          <t>Kurban Bayramı 1. gün (Diyanet ile doğrulayın)</t>
        </is>
      </c>
    </row>
    <row r="13" ht="15" customHeight="1" s="55">
      <c r="A13" s="112" t="n">
        <v>46170</v>
      </c>
      <c r="B13" s="108" t="inlineStr">
        <is>
          <t>Kurban Bayramı 2. gün (Diyanet ile doğrulayın)</t>
        </is>
      </c>
    </row>
    <row r="14" ht="15" customHeight="1" s="55">
      <c r="A14" s="112" t="n">
        <v>46171</v>
      </c>
      <c r="B14" s="108" t="inlineStr">
        <is>
          <t>Kurban Bayramı 3. gün (Diyanet ile doğrulayın)</t>
        </is>
      </c>
    </row>
    <row r="15" ht="15" customHeight="1" s="55">
      <c r="A15" s="112" t="n">
        <v>46172</v>
      </c>
      <c r="B15" s="108" t="inlineStr">
        <is>
          <t>Kurban Bayramı 4. gün (Diyanet ile doğrulayın)</t>
        </is>
      </c>
    </row>
    <row r="16" ht="15" customHeight="1" s="55">
      <c r="A16" s="112" t="n">
        <v>46218</v>
      </c>
      <c r="B16" s="108" t="inlineStr">
        <is>
          <t>Demokrasi ve Millî Birlik Günü</t>
        </is>
      </c>
    </row>
    <row r="17" ht="15" customHeight="1" s="55">
      <c r="A17" s="112" t="n">
        <v>46264</v>
      </c>
      <c r="B17" s="108" t="inlineStr">
        <is>
          <t>Zafer Bayramı</t>
        </is>
      </c>
    </row>
    <row r="18" ht="15" customHeight="1" s="55">
      <c r="A18" s="112" t="n">
        <v>46324</v>
      </c>
      <c r="B18" s="108" t="inlineStr">
        <is>
          <t>Cumhuriyet Bayramı</t>
        </is>
      </c>
    </row>
    <row r="19" ht="15" customHeight="1" s="55">
      <c r="A19" s="112" t="n">
        <v>46388</v>
      </c>
      <c r="B19" s="108" t="inlineStr">
        <is>
          <t>Yılbaşı</t>
        </is>
      </c>
    </row>
    <row r="20" ht="15" customHeight="1" s="55">
      <c r="A20" s="112" t="n">
        <v>46456</v>
      </c>
      <c r="B20" s="108" t="inlineStr">
        <is>
          <t>Ramazan Bayramı 1. gün (tahmini · Diyanet ile doğrulayın)</t>
        </is>
      </c>
    </row>
    <row r="21" ht="15" customHeight="1" s="55">
      <c r="A21" s="112" t="n">
        <v>46457</v>
      </c>
      <c r="B21" s="108" t="inlineStr">
        <is>
          <t>Ramazan Bayramı 2. gün (tahmini · Diyanet ile doğrulayın)</t>
        </is>
      </c>
    </row>
    <row r="22" ht="15" customHeight="1" s="55">
      <c r="A22" s="112" t="n">
        <v>46458</v>
      </c>
      <c r="B22" s="108" t="inlineStr">
        <is>
          <t>Ramazan Bayramı 3. gün (tahmini · Diyanet ile doğrulayın)</t>
        </is>
      </c>
    </row>
    <row r="23" ht="15" customHeight="1" s="55">
      <c r="A23" s="112" t="n">
        <v>46500</v>
      </c>
      <c r="B23" s="108" t="inlineStr">
        <is>
          <t>Ulusal Egemenlik ve Çocuk Bayramı</t>
        </is>
      </c>
    </row>
    <row r="24" ht="15" customHeight="1" s="55">
      <c r="A24" s="112" t="n">
        <v>46508</v>
      </c>
      <c r="B24" s="108" t="inlineStr">
        <is>
          <t>Emek ve Dayanışma Günü</t>
        </is>
      </c>
    </row>
    <row r="25" ht="15" customHeight="1" s="55">
      <c r="A25" s="112" t="n">
        <v>46523</v>
      </c>
      <c r="B25" s="108" t="inlineStr">
        <is>
          <t>Kurban Bayramı 1. gün (tahmini · Diyanet ile doğrulayın)</t>
        </is>
      </c>
    </row>
    <row r="26" ht="15" customHeight="1" s="55">
      <c r="A26" s="112" t="n">
        <v>46524</v>
      </c>
      <c r="B26" s="108" t="inlineStr">
        <is>
          <t>Kurban Bayramı 2. gün (tahmini · Diyanet ile doğrulayın)</t>
        </is>
      </c>
    </row>
    <row r="27" ht="15" customHeight="1" s="55">
      <c r="A27" s="112" t="n">
        <v>46525</v>
      </c>
      <c r="B27" s="108" t="inlineStr">
        <is>
          <t>Kurban Bayramı 3. gün (tahmini · Diyanet ile doğrulayın)</t>
        </is>
      </c>
    </row>
    <row r="28" ht="15" customHeight="1" s="55">
      <c r="A28" s="112" t="n">
        <v>46526</v>
      </c>
      <c r="B28" s="108" t="inlineStr">
        <is>
          <t>Kurban Bayramı 4. gün ve Atatürk'ü Anma, Gençlik ve Spor Bayramı (tahmini)</t>
        </is>
      </c>
    </row>
    <row r="29" ht="15" customHeight="1" s="55">
      <c r="A29" s="107" t="n">
        <v>46583</v>
      </c>
      <c r="B29" s="108" t="inlineStr">
        <is>
          <t>Demokrasi ve Millî Birlik Günü</t>
        </is>
      </c>
    </row>
    <row r="30" ht="15" customHeight="1" s="55">
      <c r="A30" s="107" t="n">
        <v>46629</v>
      </c>
      <c r="B30" s="108" t="inlineStr">
        <is>
          <t>Zafer Bayramı</t>
        </is>
      </c>
    </row>
    <row r="31" ht="15" customHeight="1" s="55">
      <c r="A31" s="107" t="n">
        <v>46689</v>
      </c>
      <c r="B31" s="108" t="inlineStr">
        <is>
          <t>Cumhuriyet Bayramı</t>
        </is>
      </c>
    </row>
    <row r="32">
      <c r="A32" s="107" t="n"/>
      <c r="B32" s="108" t="n"/>
    </row>
    <row r="33"/>
    <row r="34"/>
    <row r="35"/>
    <row r="36"/>
    <row r="37"/>
    <row r="38"/>
    <row r="39"/>
    <row r="40"/>
  </sheetData>
  <mergeCells count="1">
    <mergeCell ref="A2:F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2026-05-03T08:40:11Z</dcterms:created>
  <dcterms:modified xsi:type="dcterms:W3CDTF">2026-07-30T14:27:19Z</dcterms:modified>
  <cp:revision>0</cp:revision>
</cp:coreProperties>
</file>