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Settings" sheetId="2" state="visible" r:id="rId4"/>
    <sheet name="Registo mensal" sheetId="3" state="visible" r:id="rId5"/>
  </sheets>
  <definedNames>
    <definedName function="false" hidden="false" localSheetId="2" name="_xlnm.Print_Area" vbProcedure="false">'Registo mensal'!$A$1:$W$50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<sst xmlns="http://schemas.openxmlformats.org/spreadsheetml/2006/main" count="88" uniqueCount="86">
  <si>
    <t xml:space="preserve">Portugal monthly time record (free)</t>
  </si>
  <si>
    <t xml:space="preserve">A self-kept work-time record for staff working in Portugal, laid out to match the model commonly distributed by Portuguese employer associations for Article 202 of the Codigo do Trabalho - so it looks like what an accountant or an ACT inspector already expects to see. Book Time Off, hello@book-time-off.com</t>
  </si>
  <si>
    <t xml:space="preserve">What changed from a generic spreadsheet</t>
  </si>
  <si>
    <t xml:space="preserve">Portugal does not have one single mandatory form, but there is a widely-used model - built around two daily "periodos" (Entrada/Saida before and after the midday break) plus a worker initials column and a monthly signature block - that employer associations distribute and that inspectors and accountants recognise on sight. This workbook uses that structure for the record itself (columns A-I on the Registo mensal tab), then adds automatic hours, overtime and pay columns alongside it (columns J onwards) that the official bare form does not include.</t>
  </si>
  <si>
    <t xml:space="preserve">What Portuguese law actually requires</t>
  </si>
  <si>
    <t xml:space="preserve">Article 202 of the Codigo do Trabalho requires every employer to keep a record showing the start and end of each work period and any breaks, organised by worker, day and week, retained for five years. It does not mandate this specific layout, or any digital system - paper, a spreadsheet or dedicated software are all legally acceptable, provided the record is reliable (accurate, not quietly altered after the fact), accessible (a worker can consult their own record without difficulty), and inspectable by the Autoridade para as Condicoes do Trabalho (ACT) on request. There is no live government portal that time records must be submitted to.</t>
  </si>
  <si>
    <t xml:space="preserve">Why reliability matters, and what the Rubrica column is for</t>
  </si>
  <si>
    <t xml:space="preserve">Portuguese courts have, in overtime disputes, shifted the burden of proof onto employers who did not keep a reliable time record - the worker's own account of their hours can then stand unless the employer can show otherwise. The official paper form handles this by having the worker initial ("Rubrica") their own entry each day, and having a manager sign off the whole month. Column H on the Registo mensal tab reproduces that: ask the worker to type their initials in that day's row on the day itself, not in bulk later. For the strongest evidence, print each month once it is complete, get it signed in the footer, and file the printout alongside the spreadsheet.</t>
  </si>
  <si>
    <t xml:space="preserve">How to use this workbook</t>
  </si>
  <si>
    <t xml:space="preserve">1. Open the Settings tab and set your daily overtime threshold and hourly rate (defaults match the statutory minimums).
2. Duplicate the Registo mensal tab once per employee per month (right-click the tab, Move or Copy, tick Create a copy) and rename it, e.g. "Ana Silva - Ago 2026".
3. Fill in the employer and worker header fields, the month and year, and - if this is not January - the overtime hours already carried over from earlier months this year (cell E10), which you can copy from the previous month's total.
4. Each work day, fill in Entrada/Saida for the first period (before the break) and the second period (after the break) - leave the second period blank if there was no break that day. Have the worker add their initials in Rubrica.
5. Everything from column J onwards - hours worked, the regular/overtime split, the running annual overtime count and the Article 268 rate switch at 100 hours, and pay - calculates automatically.</t>
  </si>
  <si>
    <t xml:space="preserve">What this workbook is not</t>
  </si>
  <si>
    <t xml:space="preserve">It is not legal or payroll advice, and it does not account for every collective agreement variation - check your own sector agreement, which can shorten, lengthen or remove the standard rest interval, and can change overtime terms. It is not a substitute for proper payroll software once you have more than a handful of staff or need payslips, tax and social security handled for you - and it is not itself an official government form, just a workbook built to match the shape of one.</t>
  </si>
  <si>
    <t xml:space="preserve">Sources</t>
  </si>
  <si>
    <t xml:space="preserve">Codigo do Trabalho (Lei n.o 7/2009), Articles 202, 203, 213, 226-228 and 268, as amended by Lei n.o 13/2023 (Agenda do Trabalho Digno). Autoridade para as Condicoes do Trabalho (ACT), act.gov.pt. Layout modelled on the "Registo de tempos de trabalho" form distributed by Portuguese employer associations (e.g. UACS) for Article 202 compliance. Checked July 2026.</t>
  </si>
  <si>
    <t xml:space="preserve">Settings</t>
  </si>
  <si>
    <t xml:space="preserve">Edit the blue cells in column B. These feed every formula on the Registo mensal tab(s).</t>
  </si>
  <si>
    <t xml:space="preserve">Setting</t>
  </si>
  <si>
    <t xml:space="preserve">Value</t>
  </si>
  <si>
    <t xml:space="preserve">Legal source</t>
  </si>
  <si>
    <t xml:space="preserve">Daily overtime threshold (hours)</t>
  </si>
  <si>
    <t xml:space="preserve">Article 203 - normal working period, 8h/day</t>
  </si>
  <si>
    <t xml:space="preserve">Weekly overtime threshold (hours)</t>
  </si>
  <si>
    <t xml:space="preserve">Article 203 - 40h/week. Reference only: this sheet totals overtime per day (Article 268); compare weekly totals yourself if you need a weekly check.</t>
  </si>
  <si>
    <t xml:space="preserve">Hourly rate (EUR)</t>
  </si>
  <si>
    <t xml:space="preserve">Enter your own rate - not set by law</t>
  </si>
  <si>
    <t xml:space="preserve">Annual overtime threshold before higher rate applies (hours)</t>
  </si>
  <si>
    <t xml:space="preserve">Article 268(2)</t>
  </si>
  <si>
    <t xml:space="preserve">Overtime rate - normal day, first hour (up to threshold)</t>
  </si>
  <si>
    <t xml:space="preserve">Article 268(1)(a)</t>
  </si>
  <si>
    <t xml:space="preserve">Overtime rate - normal day, additional hours (up to threshold)</t>
  </si>
  <si>
    <t xml:space="preserve">Overtime rate - rest day / public holiday (up to threshold)</t>
  </si>
  <si>
    <t xml:space="preserve">Article 268(1)(b)</t>
  </si>
  <si>
    <t xml:space="preserve">Overtime rate - normal day, first hour (over threshold)</t>
  </si>
  <si>
    <t xml:space="preserve">Article 268(2)(a)</t>
  </si>
  <si>
    <t xml:space="preserve">Overtime rate - normal day, additional hours (over threshold)</t>
  </si>
  <si>
    <t xml:space="preserve">Overtime rate - rest day / public holiday (over threshold)</t>
  </si>
  <si>
    <t xml:space="preserve">Article 268(2)(b)</t>
  </si>
  <si>
    <t xml:space="preserve">Registo mensal de tempos de trabalho (Monthly time record)</t>
  </si>
  <si>
    <t xml:space="preserve">Columns A-I are the record itself (Article 202) - fill these in daily. Columns J onwards calculate hours, overtime and pay automatically. Duplicate this tab per employee per month.</t>
  </si>
  <si>
    <t xml:space="preserve">Identificacao do empregador (Employer)</t>
  </si>
  <si>
    <t xml:space="preserve">Example Lda</t>
  </si>
  <si>
    <t xml:space="preserve">Sede (Registered address)</t>
  </si>
  <si>
    <t xml:space="preserve">Rua Example 1, Lisboa</t>
  </si>
  <si>
    <t xml:space="preserve">Local de trabalho (Work location)</t>
  </si>
  <si>
    <t xml:space="preserve">Loja principal</t>
  </si>
  <si>
    <t xml:space="preserve">Nome do Trabalhador (Worker name)</t>
  </si>
  <si>
    <t xml:space="preserve">Ana Silva</t>
  </si>
  <si>
    <t xml:space="preserve">Mes (Month, 1-12)</t>
  </si>
  <si>
    <t xml:space="preserve">Ano (Year)</t>
  </si>
  <si>
    <t xml:space="preserve">Horas extra acumuladas ate ao inicio deste mes (Overtime carried forward)</t>
  </si>
  <si>
    <t xml:space="preserve">Registo oficial (Artigo 202.o) - preencher todos os dias</t>
  </si>
  <si>
    <t xml:space="preserve">Calculo automatico (bonus - nao faz parte do registo legal minimo)</t>
  </si>
  <si>
    <t xml:space="preserve">Dia
(Day)</t>
  </si>
  <si>
    <t xml:space="preserve">Data
(Date)</t>
  </si>
  <si>
    <t xml:space="preserve">Dia da semana
(Weekday)</t>
  </si>
  <si>
    <t xml:space="preserve">1o Periodo
Entrada</t>
  </si>
  <si>
    <t xml:space="preserve">1o Periodo
Saida</t>
  </si>
  <si>
    <t xml:space="preserve">2o Periodo
Entrada</t>
  </si>
  <si>
    <t xml:space="preserve">2o Periodo
Saida</t>
  </si>
  <si>
    <t xml:space="preserve">Rubrica do
Trabalhador</t>
  </si>
  <si>
    <t xml:space="preserve">Observacoes
(Notes)</t>
  </si>
  <si>
    <t xml:space="preserve">Trabalhou?
(Worked)</t>
  </si>
  <si>
    <t xml:space="preserve">Tipo de dia
(Day type)</t>
  </si>
  <si>
    <t xml:space="preserve">Pausa (min)
(Break)</t>
  </si>
  <si>
    <t xml:space="preserve">Horas
trabalhadas</t>
  </si>
  <si>
    <t xml:space="preserve">Horas
normais</t>
  </si>
  <si>
    <t xml:space="preserve">Horas
extra</t>
  </si>
  <si>
    <t xml:space="preserve">Horas extra
acum. (antes)</t>
  </si>
  <si>
    <t xml:space="preserve">Nivel de
taxa</t>
  </si>
  <si>
    <t xml:space="preserve">Taxa - 1a hora /
dia descanso</t>
  </si>
  <si>
    <t xml:space="preserve">Taxa - horas
seguintes</t>
  </si>
  <si>
    <t xml:space="preserve">Retribuicao
normal (EUR)</t>
  </si>
  <si>
    <t xml:space="preserve">Retribuicao
horas extra (EUR)</t>
  </si>
  <si>
    <t xml:space="preserve">Retribuicao
total (EUR)</t>
  </si>
  <si>
    <t xml:space="preserve">Aviso
(Warning)</t>
  </si>
  <si>
    <t xml:space="preserve">09:00</t>
  </si>
  <si>
    <t xml:space="preserve">13:00</t>
  </si>
  <si>
    <t xml:space="preserve">14:00</t>
  </si>
  <si>
    <t xml:space="preserve">19:00</t>
  </si>
  <si>
    <t xml:space="preserve">AS</t>
  </si>
  <si>
    <t xml:space="preserve">Example - overwrite or clear</t>
  </si>
  <si>
    <t xml:space="preserve">Totais (Totals)</t>
  </si>
  <si>
    <t xml:space="preserve">Copy the total in P + O from the last used day into next month's E10.</t>
  </si>
  <si>
    <t xml:space="preserve">Data (Date)</t>
  </si>
  <si>
    <t xml:space="preserve">Assinatura (Signature)</t>
  </si>
  <si>
    <t xml:space="preserve">Na qualidade de - O Responsavel (Signed as - the responsible party)</t>
  </si>
</sst>
</file>

<file path=xl/styles.xml><?xml version="1.0" encoding="utf-8"?>
<styleSheet xmlns="http://schemas.openxmlformats.org/spreadsheetml/2006/main">
  <numFmts count="7">
    <numFmt numFmtId="164" formatCode="General"/>
    <numFmt numFmtId="165" formatCode="0"/>
    <numFmt numFmtId="166" formatCode="\€#,##0.00"/>
    <numFmt numFmtId="167" formatCode="0.0%"/>
    <numFmt numFmtId="168" formatCode="0.00"/>
    <numFmt numFmtId="169" formatCode="dd/mm/yyyy"/>
    <numFmt numFmtId="170" formatCode="hh:mm"/>
  </numFmts>
  <fonts count="16">
    <font>
      <sz val="11"/>
      <color theme="1"/>
      <name val="Calibri"/>
      <family val="2"/>
      <charset val="1"/>
    </font>
    <font>
      <sz val="10"/>
      <name val="Arial"/>
      <family val="0"/>
    </font>
    <font>
      <sz val="10"/>
      <name val="Arial"/>
      <family val="0"/>
    </font>
    <font>
      <sz val="10"/>
      <name val="Arial"/>
      <family val="0"/>
    </font>
    <font>
      <b val="true"/>
      <sz val="16"/>
      <color rgb="FF0F172A"/>
      <name val="Arial"/>
      <family val="0"/>
      <charset val="1"/>
    </font>
    <font>
      <i val="true"/>
      <sz val="10"/>
      <color rgb="FF475569"/>
      <name val="Arial"/>
      <family val="0"/>
      <charset val="1"/>
    </font>
    <font>
      <b val="true"/>
      <sz val="12"/>
      <color rgb="FF0F172A"/>
      <name val="Arial"/>
      <family val="0"/>
      <charset val="1"/>
    </font>
    <font>
      <sz val="10"/>
      <color rgb="FF334155"/>
      <name val="Arial"/>
      <family val="0"/>
      <charset val="1"/>
    </font>
    <font>
      <b val="true"/>
      <sz val="9"/>
      <color rgb="FFFFFFFF"/>
      <name val="Arial"/>
      <family val="0"/>
      <charset val="1"/>
    </font>
    <font>
      <sz val="11"/>
      <color rgb="FF000000"/>
      <name val="Arial"/>
      <family val="0"/>
      <charset val="1"/>
    </font>
    <font>
      <b val="true"/>
      <sz val="11"/>
      <color rgb="FF0000FF"/>
      <name val="Arial"/>
      <family val="0"/>
      <charset val="1"/>
    </font>
    <font>
      <b val="true"/>
      <sz val="10"/>
      <color rgb="FF0F172A"/>
      <name val="Arial"/>
      <family val="0"/>
      <charset val="1"/>
    </font>
    <font>
      <b val="true"/>
      <sz val="11"/>
      <color rgb="FFFFFFFF"/>
      <name val="Arial"/>
      <family val="0"/>
      <charset val="1"/>
    </font>
    <font>
      <sz val="11"/>
      <color rgb="FF0000FF"/>
      <name val="Arial"/>
      <family val="0"/>
      <charset val="1"/>
    </font>
    <font>
      <b val="true"/>
      <sz val="11"/>
      <name val="Arial"/>
      <family val="0"/>
      <charset val="1"/>
    </font>
    <font>
      <i val="true"/>
      <sz val="8"/>
      <color rgb="FF64748B"/>
      <name val="Arial"/>
      <family val="0"/>
      <charset val="1"/>
    </font>
  </fonts>
  <fills count="5">
    <fill>
      <patternFill patternType="none"/>
    </fill>
    <fill>
      <patternFill patternType="gray125"/>
    </fill>
    <fill>
      <patternFill patternType="solid">
        <fgColor rgb="FF3B5BFF"/>
        <bgColor rgb="FF0066CC"/>
      </patternFill>
    </fill>
    <fill>
      <patternFill patternType="solid">
        <fgColor rgb="FFFFFF00"/>
        <bgColor rgb="FFFFFF00"/>
      </patternFill>
    </fill>
    <fill>
      <patternFill patternType="solid">
        <fgColor rgb="FF10B981"/>
        <bgColor rgb="FF33CCCC"/>
      </patternFill>
    </fill>
  </fills>
  <borders count="3">
    <border diagonalUp="false" diagonalDown="false">
      <left/>
      <right/>
      <top/>
      <bottom/>
      <diagonal/>
    </border>
    <border diagonalUp="false" diagonalDown="false">
      <left style="thin">
        <color rgb="FFD0D5DD"/>
      </left>
      <right style="thin">
        <color rgb="FFD0D5DD"/>
      </right>
      <top style="thin">
        <color rgb="FFD0D5DD"/>
      </top>
      <bottom style="thin">
        <color rgb="FFD0D5DD"/>
      </bottom>
      <diagonal/>
    </border>
    <border diagonalUp="false" diagonalDown="false">
      <left/>
      <right/>
      <top/>
      <bottom style="thin">
        <color rgb="FF0F172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6" fontId="10" fillId="3" borderId="1" xfId="0" applyFont="true" applyBorder="tru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10" fillId="3" borderId="1" xfId="0" applyFont="true" applyBorder="true" applyAlignment="false" applyProtection="false">
      <alignment horizontal="general" vertical="bottom" textRotation="0" wrapText="false" indent="0" shrinkToFit="false"/>
      <protection locked="true" hidden="false"/>
    </xf>
    <xf numFmtId="168" fontId="10" fillId="3" borderId="1" xfId="0" applyFont="true" applyBorder="true" applyAlignment="false" applyProtection="false">
      <alignment horizontal="general" vertical="bottom" textRotation="0" wrapText="false" indent="0" shrinkToFit="false"/>
      <protection locked="true" hidden="false"/>
    </xf>
    <xf numFmtId="164" fontId="12" fillId="2" borderId="0" xfId="0" applyFont="true" applyBorder="true" applyAlignment="true" applyProtection="false">
      <alignment horizontal="center" vertical="center" textRotation="0" wrapText="true" indent="0" shrinkToFit="false"/>
      <protection locked="true" hidden="false"/>
    </xf>
    <xf numFmtId="164" fontId="12" fillId="4" borderId="0" xfId="0" applyFont="true" applyBorder="true" applyAlignment="true" applyProtection="false">
      <alignment horizontal="center" vertical="center" textRotation="0" wrapText="true" indent="0" shrinkToFit="false"/>
      <protection locked="true" hidden="false"/>
    </xf>
    <xf numFmtId="164" fontId="8" fillId="2" borderId="0" xfId="0" applyFont="true" applyBorder="false" applyAlignment="true" applyProtection="false">
      <alignment horizontal="center" vertical="center" textRotation="0" wrapText="true" indent="0" shrinkToFit="false"/>
      <protection locked="true" hidden="false"/>
    </xf>
    <xf numFmtId="164" fontId="8" fillId="4" borderId="0" xfId="0" applyFont="true" applyBorder="fals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bottom" textRotation="0" wrapText="false" indent="0" shrinkToFit="false"/>
      <protection locked="true" hidden="false"/>
    </xf>
    <xf numFmtId="169" fontId="9" fillId="0" borderId="1" xfId="0" applyFont="true" applyBorder="true" applyAlignment="false" applyProtection="false">
      <alignment horizontal="general" vertical="bottom" textRotation="0" wrapText="false" indent="0" shrinkToFit="false"/>
      <protection locked="true" hidden="false"/>
    </xf>
    <xf numFmtId="170" fontId="13" fillId="0"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5" fontId="9" fillId="0" borderId="1" xfId="0" applyFont="true" applyBorder="true" applyAlignment="false" applyProtection="false">
      <alignment horizontal="general" vertical="bottom" textRotation="0" wrapText="false" indent="0" shrinkToFit="false"/>
      <protection locked="true" hidden="false"/>
    </xf>
    <xf numFmtId="168" fontId="9" fillId="0" borderId="1" xfId="0" applyFont="true" applyBorder="true" applyAlignment="false" applyProtection="false">
      <alignment horizontal="general" vertical="bottom" textRotation="0" wrapText="false" indent="0" shrinkToFit="false"/>
      <protection locked="true" hidden="false"/>
    </xf>
    <xf numFmtId="167" fontId="9" fillId="0" borderId="1"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8" fontId="14" fillId="0" borderId="1" xfId="0" applyFont="true" applyBorder="true" applyAlignment="false" applyProtection="false">
      <alignment horizontal="general" vertical="bottom" textRotation="0" wrapText="false" indent="0" shrinkToFit="false"/>
      <protection locked="true" hidden="false"/>
    </xf>
    <xf numFmtId="166" fontId="14" fillId="0" borderId="1"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true" applyAlignment="true" applyProtection="false">
      <alignment horizontal="general" vertical="top" textRotation="0" wrapText="tru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0D5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B5BFF"/>
      <rgbColor rgb="FF33CCCC"/>
      <rgbColor rgb="FF99CC00"/>
      <rgbColor rgb="FFFFCC00"/>
      <rgbColor rgb="FFFF9900"/>
      <rgbColor rgb="FFFF6600"/>
      <rgbColor rgb="FF64748B"/>
      <rgbColor rgb="FF969696"/>
      <rgbColor rgb="FF003366"/>
      <rgbColor rgb="FF10B981"/>
      <rgbColor rgb="FF0F172A"/>
      <rgbColor rgb="FF333300"/>
      <rgbColor rgb="FF993300"/>
      <rgbColor rgb="FF993366"/>
      <rgbColor rgb="FF475569"/>
      <rgbColor rgb="FF33415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5"/>
  </cols>
  <sheetData>
    <row r="1" customFormat="false" ht="19.7" hidden="false" customHeight="false" outlineLevel="0" collapsed="false">
      <c r="A1" s="1" t="s">
        <v>0</v>
      </c>
    </row>
    <row r="2" customFormat="false" ht="39.75" hidden="false" customHeight="true" outlineLevel="0" collapsed="false">
      <c r="A2" s="2" t="s">
        <v>1</v>
      </c>
    </row>
    <row r="4" customFormat="false" ht="18" hidden="false" customHeight="true" outlineLevel="0" collapsed="false">
      <c r="A4" s="3" t="s">
        <v>2</v>
      </c>
    </row>
    <row r="5" customFormat="false" ht="90" hidden="false" customHeight="true" outlineLevel="0" collapsed="false">
      <c r="A5" s="4" t="s">
        <v>3</v>
      </c>
    </row>
    <row r="6" customFormat="false" ht="15" hidden="false" customHeight="true" outlineLevel="0" collapsed="false">
      <c r="A6" s="4"/>
    </row>
    <row r="7" customFormat="false" ht="18" hidden="false" customHeight="true" outlineLevel="0" collapsed="false">
      <c r="A7" s="3" t="s">
        <v>4</v>
      </c>
    </row>
    <row r="8" customFormat="false" ht="105" hidden="false" customHeight="true" outlineLevel="0" collapsed="false">
      <c r="A8" s="4" t="s">
        <v>5</v>
      </c>
    </row>
    <row r="9" customFormat="false" ht="15" hidden="false" customHeight="true" outlineLevel="0" collapsed="false">
      <c r="A9" s="4"/>
    </row>
    <row r="10" customFormat="false" ht="18" hidden="false" customHeight="true" outlineLevel="0" collapsed="false">
      <c r="A10" s="3" t="s">
        <v>6</v>
      </c>
    </row>
    <row r="11" customFormat="false" ht="120" hidden="false" customHeight="true" outlineLevel="0" collapsed="false">
      <c r="A11" s="4" t="s">
        <v>7</v>
      </c>
    </row>
    <row r="12" customFormat="false" ht="15" hidden="false" customHeight="true" outlineLevel="0" collapsed="false">
      <c r="A12" s="4"/>
    </row>
    <row r="13" customFormat="false" ht="18" hidden="false" customHeight="true" outlineLevel="0" collapsed="false">
      <c r="A13" s="3" t="s">
        <v>8</v>
      </c>
    </row>
    <row r="14" customFormat="false" ht="150" hidden="false" customHeight="true" outlineLevel="0" collapsed="false">
      <c r="A14" s="4" t="s">
        <v>9</v>
      </c>
    </row>
    <row r="15" customFormat="false" ht="15" hidden="false" customHeight="true" outlineLevel="0" collapsed="false">
      <c r="A15" s="4"/>
    </row>
    <row r="16" customFormat="false" ht="18" hidden="false" customHeight="true" outlineLevel="0" collapsed="false">
      <c r="A16" s="3" t="s">
        <v>10</v>
      </c>
    </row>
    <row r="17" customFormat="false" ht="90" hidden="false" customHeight="true" outlineLevel="0" collapsed="false">
      <c r="A17" s="4" t="s">
        <v>11</v>
      </c>
    </row>
    <row r="18" customFormat="false" ht="15" hidden="false" customHeight="true" outlineLevel="0" collapsed="false">
      <c r="A18" s="4"/>
    </row>
    <row r="19" customFormat="false" ht="18" hidden="false" customHeight="true" outlineLevel="0" collapsed="false">
      <c r="A19" s="3" t="s">
        <v>12</v>
      </c>
    </row>
    <row r="20" customFormat="false" ht="60" hidden="false" customHeight="true" outlineLevel="0" collapsed="false">
      <c r="A20" s="4"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4"/>
    <col collapsed="false" customWidth="true" hidden="false" outlineLevel="0" max="3" min="3" style="0" width="50"/>
  </cols>
  <sheetData>
    <row r="1" customFormat="false" ht="21.75" hidden="false" customHeight="true" outlineLevel="0" collapsed="false">
      <c r="A1" s="1" t="s">
        <v>14</v>
      </c>
    </row>
    <row r="2" customFormat="false" ht="15" hidden="false" customHeight="false" outlineLevel="0" collapsed="false">
      <c r="A2" s="5" t="s">
        <v>15</v>
      </c>
    </row>
    <row r="4" customFormat="false" ht="15" hidden="false" customHeight="false" outlineLevel="0" collapsed="false">
      <c r="A4" s="6" t="s">
        <v>16</v>
      </c>
      <c r="B4" s="6" t="s">
        <v>17</v>
      </c>
      <c r="C4" s="6" t="s">
        <v>18</v>
      </c>
    </row>
    <row r="5" customFormat="false" ht="15" hidden="false" customHeight="false" outlineLevel="0" collapsed="false">
      <c r="A5" s="7" t="s">
        <v>19</v>
      </c>
      <c r="B5" s="8" t="n">
        <v>8</v>
      </c>
      <c r="C5" s="9" t="s">
        <v>20</v>
      </c>
    </row>
    <row r="6" customFormat="false" ht="35.05" hidden="false" customHeight="false" outlineLevel="0" collapsed="false">
      <c r="A6" s="7" t="s">
        <v>21</v>
      </c>
      <c r="B6" s="8" t="n">
        <v>40</v>
      </c>
      <c r="C6" s="9" t="s">
        <v>22</v>
      </c>
    </row>
    <row r="7" customFormat="false" ht="15" hidden="false" customHeight="false" outlineLevel="0" collapsed="false">
      <c r="A7" s="7" t="s">
        <v>23</v>
      </c>
      <c r="B7" s="10" t="n">
        <v>12</v>
      </c>
      <c r="C7" s="9" t="s">
        <v>24</v>
      </c>
    </row>
    <row r="8" customFormat="false" ht="15" hidden="false" customHeight="false" outlineLevel="0" collapsed="false">
      <c r="A8" s="7" t="s">
        <v>25</v>
      </c>
      <c r="B8" s="8" t="n">
        <v>100</v>
      </c>
      <c r="C8" s="9" t="s">
        <v>26</v>
      </c>
    </row>
    <row r="9" customFormat="false" ht="15" hidden="false" customHeight="false" outlineLevel="0" collapsed="false">
      <c r="A9" s="7" t="s">
        <v>27</v>
      </c>
      <c r="B9" s="11" t="n">
        <v>0.25</v>
      </c>
      <c r="C9" s="9" t="s">
        <v>28</v>
      </c>
    </row>
    <row r="10" customFormat="false" ht="15" hidden="false" customHeight="false" outlineLevel="0" collapsed="false">
      <c r="A10" s="7" t="s">
        <v>29</v>
      </c>
      <c r="B10" s="11" t="n">
        <v>0.375</v>
      </c>
      <c r="C10" s="9" t="s">
        <v>28</v>
      </c>
    </row>
    <row r="11" customFormat="false" ht="15" hidden="false" customHeight="false" outlineLevel="0" collapsed="false">
      <c r="A11" s="7" t="s">
        <v>30</v>
      </c>
      <c r="B11" s="11" t="n">
        <v>0.5</v>
      </c>
      <c r="C11" s="9" t="s">
        <v>31</v>
      </c>
    </row>
    <row r="12" customFormat="false" ht="15" hidden="false" customHeight="false" outlineLevel="0" collapsed="false">
      <c r="A12" s="7" t="s">
        <v>32</v>
      </c>
      <c r="B12" s="11" t="n">
        <v>0.5</v>
      </c>
      <c r="C12" s="9" t="s">
        <v>33</v>
      </c>
    </row>
    <row r="13" customFormat="false" ht="15" hidden="false" customHeight="false" outlineLevel="0" collapsed="false">
      <c r="A13" s="7" t="s">
        <v>34</v>
      </c>
      <c r="B13" s="11" t="n">
        <v>0.75</v>
      </c>
      <c r="C13" s="9" t="s">
        <v>33</v>
      </c>
    </row>
    <row r="14" customFormat="false" ht="15" hidden="false" customHeight="false" outlineLevel="0" collapsed="false">
      <c r="A14" s="7" t="s">
        <v>35</v>
      </c>
      <c r="B14" s="11" t="n">
        <v>1</v>
      </c>
      <c r="C14" s="9" t="s">
        <v>36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W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13" topLeftCell="D14" activePane="bottomRight" state="frozen"/>
      <selection pane="topLeft" activeCell="A1" activeCellId="0" sqref="A1"/>
      <selection pane="topRight" activeCell="D1" activeCellId="0" sqref="D1"/>
      <selection pane="bottomLeft" activeCell="A14" activeCellId="0" sqref="A14"/>
      <selection pane="bottomRigh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1"/>
    <col collapsed="false" customWidth="true" hidden="false" outlineLevel="0" max="3" min="3" style="0" width="12"/>
    <col collapsed="false" customWidth="true" hidden="false" outlineLevel="0" max="7" min="4" style="0" width="10"/>
    <col collapsed="false" customWidth="true" hidden="false" outlineLevel="0" max="8" min="8" style="0" width="11"/>
    <col collapsed="false" customWidth="true" hidden="false" outlineLevel="0" max="9" min="9" style="0" width="18"/>
    <col collapsed="false" customWidth="true" hidden="false" outlineLevel="0" max="10" min="10" style="0" width="9"/>
    <col collapsed="false" customWidth="true" hidden="false" outlineLevel="0" max="11" min="11" style="0" width="13"/>
    <col collapsed="false" customWidth="true" hidden="false" outlineLevel="0" max="15" min="12" style="0" width="9"/>
    <col collapsed="false" customWidth="true" hidden="false" outlineLevel="0" max="16" min="16" style="0" width="11"/>
    <col collapsed="false" customWidth="true" hidden="false" outlineLevel="0" max="17" min="17" style="0" width="9"/>
    <col collapsed="false" customWidth="true" hidden="false" outlineLevel="0" max="18" min="18" style="0" width="12"/>
    <col collapsed="false" customWidth="true" hidden="false" outlineLevel="0" max="20" min="19" style="0" width="11"/>
    <col collapsed="false" customWidth="true" hidden="false" outlineLevel="0" max="21" min="21" style="0" width="12"/>
    <col collapsed="false" customWidth="true" hidden="false" outlineLevel="0" max="22" min="22" style="0" width="11"/>
    <col collapsed="false" customWidth="true" hidden="false" outlineLevel="0" max="23" min="23" style="0" width="30"/>
  </cols>
  <sheetData>
    <row r="1" customFormat="false" ht="19.7" hidden="false" customHeight="false" outlineLevel="0" collapsed="false">
      <c r="A1" s="12" t="s">
        <v>37</v>
      </c>
      <c r="B1" s="12"/>
      <c r="C1" s="12"/>
      <c r="D1" s="12"/>
      <c r="E1" s="12"/>
      <c r="F1" s="12"/>
      <c r="G1" s="12"/>
      <c r="H1" s="12"/>
      <c r="I1" s="12"/>
    </row>
    <row r="2" customFormat="false" ht="25.5" hidden="false" customHeight="true" outlineLevel="0" collapsed="false">
      <c r="A2" s="13" t="s">
        <v>38</v>
      </c>
      <c r="B2" s="13"/>
      <c r="C2" s="13"/>
      <c r="D2" s="13"/>
      <c r="E2" s="13"/>
      <c r="F2" s="13"/>
      <c r="G2" s="13"/>
      <c r="H2" s="13"/>
      <c r="I2" s="13"/>
      <c r="J2" s="13"/>
      <c r="K2" s="13"/>
      <c r="L2" s="13"/>
      <c r="M2" s="13"/>
      <c r="N2" s="13"/>
      <c r="O2" s="13"/>
      <c r="P2" s="13"/>
      <c r="Q2" s="13"/>
      <c r="R2" s="13"/>
      <c r="S2" s="13"/>
      <c r="T2" s="13"/>
      <c r="U2" s="13"/>
      <c r="V2" s="13"/>
      <c r="W2" s="13"/>
    </row>
    <row r="4" customFormat="false" ht="15" hidden="false" customHeight="true" outlineLevel="0" collapsed="false">
      <c r="A4" s="14" t="s">
        <v>39</v>
      </c>
      <c r="B4" s="14"/>
      <c r="C4" s="14"/>
      <c r="D4" s="14"/>
      <c r="E4" s="15" t="s">
        <v>40</v>
      </c>
      <c r="F4" s="15"/>
      <c r="G4" s="15"/>
      <c r="H4" s="15"/>
    </row>
    <row r="5" customFormat="false" ht="15" hidden="false" customHeight="true" outlineLevel="0" collapsed="false">
      <c r="A5" s="14" t="s">
        <v>41</v>
      </c>
      <c r="B5" s="14"/>
      <c r="C5" s="14"/>
      <c r="D5" s="14"/>
      <c r="E5" s="15" t="s">
        <v>42</v>
      </c>
      <c r="F5" s="15"/>
      <c r="G5" s="15"/>
      <c r="H5" s="15"/>
    </row>
    <row r="6" customFormat="false" ht="15" hidden="false" customHeight="true" outlineLevel="0" collapsed="false">
      <c r="A6" s="14" t="s">
        <v>43</v>
      </c>
      <c r="B6" s="14"/>
      <c r="C6" s="14"/>
      <c r="D6" s="14"/>
      <c r="E6" s="15" t="s">
        <v>44</v>
      </c>
      <c r="F6" s="15"/>
      <c r="G6" s="15"/>
      <c r="H6" s="15"/>
    </row>
    <row r="7" customFormat="false" ht="15" hidden="false" customHeight="true" outlineLevel="0" collapsed="false">
      <c r="A7" s="14" t="s">
        <v>45</v>
      </c>
      <c r="B7" s="14"/>
      <c r="C7" s="14"/>
      <c r="D7" s="14"/>
      <c r="E7" s="15" t="s">
        <v>46</v>
      </c>
      <c r="F7" s="15"/>
      <c r="G7" s="15"/>
      <c r="H7" s="15"/>
    </row>
    <row r="8" customFormat="false" ht="15" hidden="false" customHeight="true" outlineLevel="0" collapsed="false">
      <c r="A8" s="14" t="s">
        <v>47</v>
      </c>
      <c r="B8" s="14"/>
      <c r="C8" s="14"/>
      <c r="D8" s="14"/>
      <c r="E8" s="8" t="n">
        <v>8</v>
      </c>
      <c r="F8" s="8"/>
      <c r="G8" s="8"/>
      <c r="H8" s="8"/>
    </row>
    <row r="9" customFormat="false" ht="15" hidden="false" customHeight="true" outlineLevel="0" collapsed="false">
      <c r="A9" s="14" t="s">
        <v>48</v>
      </c>
      <c r="B9" s="14"/>
      <c r="C9" s="14"/>
      <c r="D9" s="14"/>
      <c r="E9" s="8" t="n">
        <v>2026</v>
      </c>
      <c r="F9" s="8"/>
      <c r="G9" s="8"/>
      <c r="H9" s="8"/>
    </row>
    <row r="10" customFormat="false" ht="15" hidden="false" customHeight="true" outlineLevel="0" collapsed="false">
      <c r="A10" s="14" t="s">
        <v>49</v>
      </c>
      <c r="B10" s="14"/>
      <c r="C10" s="14"/>
      <c r="D10" s="14"/>
      <c r="E10" s="16" t="n">
        <v>0</v>
      </c>
      <c r="F10" s="16"/>
      <c r="G10" s="16"/>
      <c r="H10" s="16"/>
    </row>
    <row r="12" customFormat="false" ht="18" hidden="false" customHeight="true" outlineLevel="0" collapsed="false">
      <c r="A12" s="17" t="s">
        <v>50</v>
      </c>
      <c r="B12" s="17"/>
      <c r="C12" s="17"/>
      <c r="D12" s="17"/>
      <c r="E12" s="17"/>
      <c r="F12" s="17"/>
      <c r="G12" s="17"/>
      <c r="H12" s="17"/>
      <c r="I12" s="17"/>
      <c r="J12" s="18" t="s">
        <v>51</v>
      </c>
      <c r="K12" s="18"/>
      <c r="L12" s="18"/>
      <c r="M12" s="18"/>
      <c r="N12" s="18"/>
      <c r="O12" s="18"/>
      <c r="P12" s="18"/>
      <c r="Q12" s="18"/>
      <c r="R12" s="18"/>
      <c r="S12" s="18"/>
      <c r="T12" s="18"/>
      <c r="U12" s="18"/>
      <c r="V12" s="18"/>
      <c r="W12" s="18"/>
    </row>
    <row r="13" customFormat="false" ht="31.5" hidden="false" customHeight="true" outlineLevel="0" collapsed="false">
      <c r="A13" s="19" t="s">
        <v>52</v>
      </c>
      <c r="B13" s="19" t="s">
        <v>53</v>
      </c>
      <c r="C13" s="19" t="s">
        <v>54</v>
      </c>
      <c r="D13" s="19" t="s">
        <v>55</v>
      </c>
      <c r="E13" s="19" t="s">
        <v>56</v>
      </c>
      <c r="F13" s="19" t="s">
        <v>57</v>
      </c>
      <c r="G13" s="19" t="s">
        <v>58</v>
      </c>
      <c r="H13" s="19" t="s">
        <v>59</v>
      </c>
      <c r="I13" s="19" t="s">
        <v>60</v>
      </c>
      <c r="J13" s="20" t="s">
        <v>61</v>
      </c>
      <c r="K13" s="20" t="s">
        <v>62</v>
      </c>
      <c r="L13" s="20" t="s">
        <v>63</v>
      </c>
      <c r="M13" s="20" t="s">
        <v>64</v>
      </c>
      <c r="N13" s="20" t="s">
        <v>65</v>
      </c>
      <c r="O13" s="20" t="s">
        <v>66</v>
      </c>
      <c r="P13" s="20" t="s">
        <v>67</v>
      </c>
      <c r="Q13" s="20" t="s">
        <v>68</v>
      </c>
      <c r="R13" s="20" t="s">
        <v>69</v>
      </c>
      <c r="S13" s="20" t="s">
        <v>70</v>
      </c>
      <c r="T13" s="20" t="s">
        <v>71</v>
      </c>
      <c r="U13" s="20" t="s">
        <v>72</v>
      </c>
      <c r="V13" s="20" t="s">
        <v>73</v>
      </c>
      <c r="W13" s="20" t="s">
        <v>74</v>
      </c>
    </row>
    <row r="14" customFormat="false" ht="15" hidden="false" customHeight="false" outlineLevel="0" collapsed="false">
      <c r="A14" s="21" t="n">
        <v>1</v>
      </c>
      <c r="B14" s="22" t="n">
        <f aca="false">IF(A14&lt;=DAY(EOMONTH(DATE($E$9,$E$8,1),0)),DATE($E$9,$E$8,1)+A14-1,"")</f>
        <v>46235</v>
      </c>
      <c r="C14" s="7" t="str">
        <f aca="false">IF(B14="","",TEXT(B14,"dddd"))</f>
        <v>Saturday</v>
      </c>
      <c r="D14" s="23"/>
      <c r="E14" s="23"/>
      <c r="F14" s="23"/>
      <c r="G14" s="23"/>
      <c r="H14" s="24"/>
      <c r="I14" s="24"/>
      <c r="J14" s="7" t="str">
        <f aca="false">IF(COUNTA(D14:G14)&gt;0,"Y","N")</f>
        <v>N</v>
      </c>
      <c r="K14" s="24"/>
      <c r="L14" s="25" t="n">
        <f aca="false">IF(AND(E14&lt;&gt;"",F14&lt;&gt;""),MAX(0,(F14-E14)*1440),0)</f>
        <v>0</v>
      </c>
      <c r="M14" s="26" t="n">
        <f aca="false">IF(AND(D14&lt;&gt;"",E14&lt;&gt;""),MOD(E14-D14,1)*24,0)+IF(AND(F14&lt;&gt;"",G14&lt;&gt;""),MOD(G14-F14,1)*24,0)</f>
        <v>0</v>
      </c>
      <c r="N14" s="26" t="n">
        <f aca="false">IF(K14="Descanso/Feriado",0,MIN(M14,Settings!$B$5))</f>
        <v>0</v>
      </c>
      <c r="O14" s="26" t="n">
        <f aca="false">IF(K14="Descanso/Feriado",M14,MAX(0,M14-Settings!$B$5))</f>
        <v>0</v>
      </c>
      <c r="P14" s="26" t="n">
        <f aca="false">$E$10</f>
        <v>0</v>
      </c>
      <c r="Q14" s="7" t="str">
        <f aca="false">IF(P14&gt;=Settings!$B$8,"Superior","Normal")</f>
        <v>Normal</v>
      </c>
      <c r="R14" s="27" t="n">
        <f aca="false">IF(K14="Descanso/Feriado",IF(Q14="Superior",Settings!$B$14,Settings!$B$11),IF(Q14="Superior",Settings!$B$12,Settings!$B$9))</f>
        <v>0.25</v>
      </c>
      <c r="S14" s="27" t="n">
        <f aca="false">IF(Q14="Superior",Settings!$B$13,Settings!$B$10)</f>
        <v>0.375</v>
      </c>
      <c r="T14" s="28" t="n">
        <f aca="false">N14*Settings!$B$7</f>
        <v>0</v>
      </c>
      <c r="U14" s="28" t="n">
        <f aca="false">IF(J14&lt;&gt;"Y",0,IF(K14="Descanso/Feriado",O14*Settings!$B$7*(1+R14),MIN(O14,1)*Settings!$B$7*(1+R14)+MAX(O14-1,0)*Settings!$B$7*(1+S14)))</f>
        <v>0</v>
      </c>
      <c r="V14" s="28" t="n">
        <f aca="false">T14+U14</f>
        <v>0</v>
      </c>
      <c r="W14" s="7" t="str">
        <f aca="false">IF(AND(E14&lt;&gt;"",F14&lt;&gt;"",F14&lt;E14),"Confirme os horarios - saida do 1o periodo depois da entrada do 2o",IF(AND(J14="Y",K14&lt;&gt;"Descanso/Feriado",M14&gt;5,L14&lt;60),"Falta pausa de 1h ate as 5h de turno (Artigo 213.o)",""))</f>
        <v/>
      </c>
    </row>
    <row r="15" customFormat="false" ht="15" hidden="false" customHeight="false" outlineLevel="0" collapsed="false">
      <c r="A15" s="21" t="n">
        <v>2</v>
      </c>
      <c r="B15" s="22" t="n">
        <f aca="false">IF(A15&lt;=DAY(EOMONTH(DATE($E$9,$E$8,1),0)),DATE($E$9,$E$8,1)+A15-1,"")</f>
        <v>46236</v>
      </c>
      <c r="C15" s="7" t="str">
        <f aca="false">IF(B15="","",TEXT(B15,"dddd"))</f>
        <v>Sunday</v>
      </c>
      <c r="D15" s="23"/>
      <c r="E15" s="23"/>
      <c r="F15" s="23"/>
      <c r="G15" s="23"/>
      <c r="H15" s="24"/>
      <c r="I15" s="24"/>
      <c r="J15" s="7" t="str">
        <f aca="false">IF(COUNTA(D15:G15)&gt;0,"Y","N")</f>
        <v>N</v>
      </c>
      <c r="K15" s="24"/>
      <c r="L15" s="25" t="n">
        <f aca="false">IF(AND(E15&lt;&gt;"",F15&lt;&gt;""),MAX(0,(F15-E15)*1440),0)</f>
        <v>0</v>
      </c>
      <c r="M15" s="26" t="n">
        <f aca="false">IF(AND(D15&lt;&gt;"",E15&lt;&gt;""),MOD(E15-D15,1)*24,0)+IF(AND(F15&lt;&gt;"",G15&lt;&gt;""),MOD(G15-F15,1)*24,0)</f>
        <v>0</v>
      </c>
      <c r="N15" s="26" t="n">
        <f aca="false">IF(K15="Descanso/Feriado",0,MIN(M15,Settings!$B$5))</f>
        <v>0</v>
      </c>
      <c r="O15" s="26" t="n">
        <f aca="false">IF(K15="Descanso/Feriado",M15,MAX(0,M15-Settings!$B$5))</f>
        <v>0</v>
      </c>
      <c r="P15" s="26" t="n">
        <f aca="false">P14+O14</f>
        <v>0</v>
      </c>
      <c r="Q15" s="7" t="str">
        <f aca="false">IF(P15&gt;=Settings!$B$8,"Superior","Normal")</f>
        <v>Normal</v>
      </c>
      <c r="R15" s="27" t="n">
        <f aca="false">IF(K15="Descanso/Feriado",IF(Q15="Superior",Settings!$B$14,Settings!$B$11),IF(Q15="Superior",Settings!$B$12,Settings!$B$9))</f>
        <v>0.25</v>
      </c>
      <c r="S15" s="27" t="n">
        <f aca="false">IF(Q15="Superior",Settings!$B$13,Settings!$B$10)</f>
        <v>0.375</v>
      </c>
      <c r="T15" s="28" t="n">
        <f aca="false">N15*Settings!$B$7</f>
        <v>0</v>
      </c>
      <c r="U15" s="28" t="n">
        <f aca="false">IF(J15&lt;&gt;"Y",0,IF(K15="Descanso/Feriado",O15*Settings!$B$7*(1+R15),MIN(O15,1)*Settings!$B$7*(1+R15)+MAX(O15-1,0)*Settings!$B$7*(1+S15)))</f>
        <v>0</v>
      </c>
      <c r="V15" s="28" t="n">
        <f aca="false">T15+U15</f>
        <v>0</v>
      </c>
      <c r="W15" s="7" t="str">
        <f aca="false">IF(AND(E15&lt;&gt;"",F15&lt;&gt;"",F15&lt;E15),"Confirme os horarios - saida do 1o periodo depois da entrada do 2o",IF(AND(J15="Y",K15&lt;&gt;"Descanso/Feriado",M15&gt;5,L15&lt;60),"Falta pausa de 1h ate as 5h de turno (Artigo 213.o)",""))</f>
        <v/>
      </c>
    </row>
    <row r="16" customFormat="false" ht="15" hidden="false" customHeight="false" outlineLevel="0" collapsed="false">
      <c r="A16" s="21" t="n">
        <v>3</v>
      </c>
      <c r="B16" s="22" t="n">
        <f aca="false">IF(A16&lt;=DAY(EOMONTH(DATE($E$9,$E$8,1),0)),DATE($E$9,$E$8,1)+A16-1,"")</f>
        <v>46237</v>
      </c>
      <c r="C16" s="7" t="str">
        <f aca="false">IF(B16="","",TEXT(B16,"dddd"))</f>
        <v>Monday</v>
      </c>
      <c r="D16" s="23" t="s">
        <v>75</v>
      </c>
      <c r="E16" s="23" t="s">
        <v>76</v>
      </c>
      <c r="F16" s="23" t="s">
        <v>77</v>
      </c>
      <c r="G16" s="23" t="s">
        <v>78</v>
      </c>
      <c r="H16" s="24" t="s">
        <v>79</v>
      </c>
      <c r="I16" s="24" t="s">
        <v>80</v>
      </c>
      <c r="J16" s="7" t="str">
        <f aca="false">IF(COUNTA(D16:G16)&gt;0,"Y","N")</f>
        <v>Y</v>
      </c>
      <c r="K16" s="24"/>
      <c r="L16" s="25" t="n">
        <f aca="false">IF(AND(E16&lt;&gt;"",F16&lt;&gt;""),MAX(0,(F16-E16)*1440),0)</f>
        <v>60.0000000000001</v>
      </c>
      <c r="M16" s="26" t="n">
        <f aca="false">IF(AND(D16&lt;&gt;"",E16&lt;&gt;""),MOD(E16-D16,1)*24,0)+IF(AND(F16&lt;&gt;"",G16&lt;&gt;""),MOD(G16-F16,1)*24,0)</f>
        <v>9</v>
      </c>
      <c r="N16" s="26" t="n">
        <f aca="false">IF(K16="Descanso/Feriado",0,MIN(M16,Settings!$B$5))</f>
        <v>8</v>
      </c>
      <c r="O16" s="26" t="n">
        <f aca="false">IF(K16="Descanso/Feriado",M16,MAX(0,M16-Settings!$B$5))</f>
        <v>0.999999999999996</v>
      </c>
      <c r="P16" s="26" t="n">
        <f aca="false">P15+O15</f>
        <v>0</v>
      </c>
      <c r="Q16" s="7" t="str">
        <f aca="false">IF(P16&gt;=Settings!$B$8,"Superior","Normal")</f>
        <v>Normal</v>
      </c>
      <c r="R16" s="27" t="n">
        <f aca="false">IF(K16="Descanso/Feriado",IF(Q16="Superior",Settings!$B$14,Settings!$B$11),IF(Q16="Superior",Settings!$B$12,Settings!$B$9))</f>
        <v>0.25</v>
      </c>
      <c r="S16" s="27" t="n">
        <f aca="false">IF(Q16="Superior",Settings!$B$13,Settings!$B$10)</f>
        <v>0.375</v>
      </c>
      <c r="T16" s="28" t="n">
        <f aca="false">N16*Settings!$B$7</f>
        <v>96</v>
      </c>
      <c r="U16" s="28" t="n">
        <f aca="false">IF(J16&lt;&gt;"Y",0,IF(K16="Descanso/Feriado",O16*Settings!$B$7*(1+R16),MIN(O16,1)*Settings!$B$7*(1+R16)+MAX(O16-1,0)*Settings!$B$7*(1+S16)))</f>
        <v>14.9999999999999</v>
      </c>
      <c r="V16" s="28" t="n">
        <f aca="false">T16+U16</f>
        <v>111</v>
      </c>
      <c r="W16" s="7" t="str">
        <f aca="false">IF(AND(E16&lt;&gt;"",F16&lt;&gt;"",F16&lt;E16),"Confirme os horarios - saida do 1o periodo depois da entrada do 2o",IF(AND(J16="Y",K16&lt;&gt;"Descanso/Feriado",M16&gt;5,L16&lt;60),"Falta pausa de 1h ate as 5h de turno (Artigo 213.o)",""))</f>
        <v/>
      </c>
    </row>
    <row r="17" customFormat="false" ht="15" hidden="false" customHeight="false" outlineLevel="0" collapsed="false">
      <c r="A17" s="21" t="n">
        <v>4</v>
      </c>
      <c r="B17" s="22" t="n">
        <f aca="false">IF(A17&lt;=DAY(EOMONTH(DATE($E$9,$E$8,1),0)),DATE($E$9,$E$8,1)+A17-1,"")</f>
        <v>46238</v>
      </c>
      <c r="C17" s="7" t="str">
        <f aca="false">IF(B17="","",TEXT(B17,"dddd"))</f>
        <v>Tuesday</v>
      </c>
      <c r="D17" s="23"/>
      <c r="E17" s="23"/>
      <c r="F17" s="23"/>
      <c r="G17" s="23"/>
      <c r="H17" s="24"/>
      <c r="I17" s="24"/>
      <c r="J17" s="7" t="str">
        <f aca="false">IF(COUNTA(D17:G17)&gt;0,"Y","N")</f>
        <v>N</v>
      </c>
      <c r="K17" s="24"/>
      <c r="L17" s="25" t="n">
        <f aca="false">IF(AND(E17&lt;&gt;"",F17&lt;&gt;""),MAX(0,(F17-E17)*1440),0)</f>
        <v>0</v>
      </c>
      <c r="M17" s="26" t="n">
        <f aca="false">IF(AND(D17&lt;&gt;"",E17&lt;&gt;""),MOD(E17-D17,1)*24,0)+IF(AND(F17&lt;&gt;"",G17&lt;&gt;""),MOD(G17-F17,1)*24,0)</f>
        <v>0</v>
      </c>
      <c r="N17" s="26" t="n">
        <f aca="false">IF(K17="Descanso/Feriado",0,MIN(M17,Settings!$B$5))</f>
        <v>0</v>
      </c>
      <c r="O17" s="26" t="n">
        <f aca="false">IF(K17="Descanso/Feriado",M17,MAX(0,M17-Settings!$B$5))</f>
        <v>0</v>
      </c>
      <c r="P17" s="26" t="n">
        <f aca="false">P16+O16</f>
        <v>0.999999999999996</v>
      </c>
      <c r="Q17" s="7" t="str">
        <f aca="false">IF(P17&gt;=Settings!$B$8,"Superior","Normal")</f>
        <v>Normal</v>
      </c>
      <c r="R17" s="27" t="n">
        <f aca="false">IF(K17="Descanso/Feriado",IF(Q17="Superior",Settings!$B$14,Settings!$B$11),IF(Q17="Superior",Settings!$B$12,Settings!$B$9))</f>
        <v>0.25</v>
      </c>
      <c r="S17" s="27" t="n">
        <f aca="false">IF(Q17="Superior",Settings!$B$13,Settings!$B$10)</f>
        <v>0.375</v>
      </c>
      <c r="T17" s="28" t="n">
        <f aca="false">N17*Settings!$B$7</f>
        <v>0</v>
      </c>
      <c r="U17" s="28" t="n">
        <f aca="false">IF(J17&lt;&gt;"Y",0,IF(K17="Descanso/Feriado",O17*Settings!$B$7*(1+R17),MIN(O17,1)*Settings!$B$7*(1+R17)+MAX(O17-1,0)*Settings!$B$7*(1+S17)))</f>
        <v>0</v>
      </c>
      <c r="V17" s="28" t="n">
        <f aca="false">T17+U17</f>
        <v>0</v>
      </c>
      <c r="W17" s="7" t="str">
        <f aca="false">IF(AND(E17&lt;&gt;"",F17&lt;&gt;"",F17&lt;E17),"Confirme os horarios - saida do 1o periodo depois da entrada do 2o",IF(AND(J17="Y",K17&lt;&gt;"Descanso/Feriado",M17&gt;5,L17&lt;60),"Falta pausa de 1h ate as 5h de turno (Artigo 213.o)",""))</f>
        <v/>
      </c>
    </row>
    <row r="18" customFormat="false" ht="15" hidden="false" customHeight="false" outlineLevel="0" collapsed="false">
      <c r="A18" s="21" t="n">
        <v>5</v>
      </c>
      <c r="B18" s="22" t="n">
        <f aca="false">IF(A18&lt;=DAY(EOMONTH(DATE($E$9,$E$8,1),0)),DATE($E$9,$E$8,1)+A18-1,"")</f>
        <v>46239</v>
      </c>
      <c r="C18" s="7" t="str">
        <f aca="false">IF(B18="","",TEXT(B18,"dddd"))</f>
        <v>Wednesday</v>
      </c>
      <c r="D18" s="23"/>
      <c r="E18" s="23"/>
      <c r="F18" s="23"/>
      <c r="G18" s="23"/>
      <c r="H18" s="24"/>
      <c r="I18" s="24"/>
      <c r="J18" s="7" t="str">
        <f aca="false">IF(COUNTA(D18:G18)&gt;0,"Y","N")</f>
        <v>N</v>
      </c>
      <c r="K18" s="24"/>
      <c r="L18" s="25" t="n">
        <f aca="false">IF(AND(E18&lt;&gt;"",F18&lt;&gt;""),MAX(0,(F18-E18)*1440),0)</f>
        <v>0</v>
      </c>
      <c r="M18" s="26" t="n">
        <f aca="false">IF(AND(D18&lt;&gt;"",E18&lt;&gt;""),MOD(E18-D18,1)*24,0)+IF(AND(F18&lt;&gt;"",G18&lt;&gt;""),MOD(G18-F18,1)*24,0)</f>
        <v>0</v>
      </c>
      <c r="N18" s="26" t="n">
        <f aca="false">IF(K18="Descanso/Feriado",0,MIN(M18,Settings!$B$5))</f>
        <v>0</v>
      </c>
      <c r="O18" s="26" t="n">
        <f aca="false">IF(K18="Descanso/Feriado",M18,MAX(0,M18-Settings!$B$5))</f>
        <v>0</v>
      </c>
      <c r="P18" s="26" t="n">
        <f aca="false">P17+O17</f>
        <v>0.999999999999996</v>
      </c>
      <c r="Q18" s="7" t="str">
        <f aca="false">IF(P18&gt;=Settings!$B$8,"Superior","Normal")</f>
        <v>Normal</v>
      </c>
      <c r="R18" s="27" t="n">
        <f aca="false">IF(K18="Descanso/Feriado",IF(Q18="Superior",Settings!$B$14,Settings!$B$11),IF(Q18="Superior",Settings!$B$12,Settings!$B$9))</f>
        <v>0.25</v>
      </c>
      <c r="S18" s="27" t="n">
        <f aca="false">IF(Q18="Superior",Settings!$B$13,Settings!$B$10)</f>
        <v>0.375</v>
      </c>
      <c r="T18" s="28" t="n">
        <f aca="false">N18*Settings!$B$7</f>
        <v>0</v>
      </c>
      <c r="U18" s="28" t="n">
        <f aca="false">IF(J18&lt;&gt;"Y",0,IF(K18="Descanso/Feriado",O18*Settings!$B$7*(1+R18),MIN(O18,1)*Settings!$B$7*(1+R18)+MAX(O18-1,0)*Settings!$B$7*(1+S18)))</f>
        <v>0</v>
      </c>
      <c r="V18" s="28" t="n">
        <f aca="false">T18+U18</f>
        <v>0</v>
      </c>
      <c r="W18" s="7" t="str">
        <f aca="false">IF(AND(E18&lt;&gt;"",F18&lt;&gt;"",F18&lt;E18),"Confirme os horarios - saida do 1o periodo depois da entrada do 2o",IF(AND(J18="Y",K18&lt;&gt;"Descanso/Feriado",M18&gt;5,L18&lt;60),"Falta pausa de 1h ate as 5h de turno (Artigo 213.o)",""))</f>
        <v/>
      </c>
    </row>
    <row r="19" customFormat="false" ht="15" hidden="false" customHeight="false" outlineLevel="0" collapsed="false">
      <c r="A19" s="21" t="n">
        <v>6</v>
      </c>
      <c r="B19" s="22" t="n">
        <f aca="false">IF(A19&lt;=DAY(EOMONTH(DATE($E$9,$E$8,1),0)),DATE($E$9,$E$8,1)+A19-1,"")</f>
        <v>46240</v>
      </c>
      <c r="C19" s="7" t="str">
        <f aca="false">IF(B19="","",TEXT(B19,"dddd"))</f>
        <v>Thursday</v>
      </c>
      <c r="D19" s="23"/>
      <c r="E19" s="23"/>
      <c r="F19" s="23"/>
      <c r="G19" s="23"/>
      <c r="H19" s="24"/>
      <c r="I19" s="24"/>
      <c r="J19" s="7" t="str">
        <f aca="false">IF(COUNTA(D19:G19)&gt;0,"Y","N")</f>
        <v>N</v>
      </c>
      <c r="K19" s="24"/>
      <c r="L19" s="25" t="n">
        <f aca="false">IF(AND(E19&lt;&gt;"",F19&lt;&gt;""),MAX(0,(F19-E19)*1440),0)</f>
        <v>0</v>
      </c>
      <c r="M19" s="26" t="n">
        <f aca="false">IF(AND(D19&lt;&gt;"",E19&lt;&gt;""),MOD(E19-D19,1)*24,0)+IF(AND(F19&lt;&gt;"",G19&lt;&gt;""),MOD(G19-F19,1)*24,0)</f>
        <v>0</v>
      </c>
      <c r="N19" s="26" t="n">
        <f aca="false">IF(K19="Descanso/Feriado",0,MIN(M19,Settings!$B$5))</f>
        <v>0</v>
      </c>
      <c r="O19" s="26" t="n">
        <f aca="false">IF(K19="Descanso/Feriado",M19,MAX(0,M19-Settings!$B$5))</f>
        <v>0</v>
      </c>
      <c r="P19" s="26" t="n">
        <f aca="false">P18+O18</f>
        <v>0.999999999999996</v>
      </c>
      <c r="Q19" s="7" t="str">
        <f aca="false">IF(P19&gt;=Settings!$B$8,"Superior","Normal")</f>
        <v>Normal</v>
      </c>
      <c r="R19" s="27" t="n">
        <f aca="false">IF(K19="Descanso/Feriado",IF(Q19="Superior",Settings!$B$14,Settings!$B$11),IF(Q19="Superior",Settings!$B$12,Settings!$B$9))</f>
        <v>0.25</v>
      </c>
      <c r="S19" s="27" t="n">
        <f aca="false">IF(Q19="Superior",Settings!$B$13,Settings!$B$10)</f>
        <v>0.375</v>
      </c>
      <c r="T19" s="28" t="n">
        <f aca="false">N19*Settings!$B$7</f>
        <v>0</v>
      </c>
      <c r="U19" s="28" t="n">
        <f aca="false">IF(J19&lt;&gt;"Y",0,IF(K19="Descanso/Feriado",O19*Settings!$B$7*(1+R19),MIN(O19,1)*Settings!$B$7*(1+R19)+MAX(O19-1,0)*Settings!$B$7*(1+S19)))</f>
        <v>0</v>
      </c>
      <c r="V19" s="28" t="n">
        <f aca="false">T19+U19</f>
        <v>0</v>
      </c>
      <c r="W19" s="7" t="str">
        <f aca="false">IF(AND(E19&lt;&gt;"",F19&lt;&gt;"",F19&lt;E19),"Confirme os horarios - saida do 1o periodo depois da entrada do 2o",IF(AND(J19="Y",K19&lt;&gt;"Descanso/Feriado",M19&gt;5,L19&lt;60),"Falta pausa de 1h ate as 5h de turno (Artigo 213.o)",""))</f>
        <v/>
      </c>
    </row>
    <row r="20" customFormat="false" ht="15" hidden="false" customHeight="false" outlineLevel="0" collapsed="false">
      <c r="A20" s="21" t="n">
        <v>7</v>
      </c>
      <c r="B20" s="22" t="n">
        <f aca="false">IF(A20&lt;=DAY(EOMONTH(DATE($E$9,$E$8,1),0)),DATE($E$9,$E$8,1)+A20-1,"")</f>
        <v>46241</v>
      </c>
      <c r="C20" s="7" t="str">
        <f aca="false">IF(B20="","",TEXT(B20,"dddd"))</f>
        <v>Friday</v>
      </c>
      <c r="D20" s="23"/>
      <c r="E20" s="23"/>
      <c r="F20" s="23"/>
      <c r="G20" s="23"/>
      <c r="H20" s="24"/>
      <c r="I20" s="24"/>
      <c r="J20" s="7" t="str">
        <f aca="false">IF(COUNTA(D20:G20)&gt;0,"Y","N")</f>
        <v>N</v>
      </c>
      <c r="K20" s="24"/>
      <c r="L20" s="25" t="n">
        <f aca="false">IF(AND(E20&lt;&gt;"",F20&lt;&gt;""),MAX(0,(F20-E20)*1440),0)</f>
        <v>0</v>
      </c>
      <c r="M20" s="26" t="n">
        <f aca="false">IF(AND(D20&lt;&gt;"",E20&lt;&gt;""),MOD(E20-D20,1)*24,0)+IF(AND(F20&lt;&gt;"",G20&lt;&gt;""),MOD(G20-F20,1)*24,0)</f>
        <v>0</v>
      </c>
      <c r="N20" s="26" t="n">
        <f aca="false">IF(K20="Descanso/Feriado",0,MIN(M20,Settings!$B$5))</f>
        <v>0</v>
      </c>
      <c r="O20" s="26" t="n">
        <f aca="false">IF(K20="Descanso/Feriado",M20,MAX(0,M20-Settings!$B$5))</f>
        <v>0</v>
      </c>
      <c r="P20" s="26" t="n">
        <f aca="false">P19+O19</f>
        <v>0.999999999999996</v>
      </c>
      <c r="Q20" s="7" t="str">
        <f aca="false">IF(P20&gt;=Settings!$B$8,"Superior","Normal")</f>
        <v>Normal</v>
      </c>
      <c r="R20" s="27" t="n">
        <f aca="false">IF(K20="Descanso/Feriado",IF(Q20="Superior",Settings!$B$14,Settings!$B$11),IF(Q20="Superior",Settings!$B$12,Settings!$B$9))</f>
        <v>0.25</v>
      </c>
      <c r="S20" s="27" t="n">
        <f aca="false">IF(Q20="Superior",Settings!$B$13,Settings!$B$10)</f>
        <v>0.375</v>
      </c>
      <c r="T20" s="28" t="n">
        <f aca="false">N20*Settings!$B$7</f>
        <v>0</v>
      </c>
      <c r="U20" s="28" t="n">
        <f aca="false">IF(J20&lt;&gt;"Y",0,IF(K20="Descanso/Feriado",O20*Settings!$B$7*(1+R20),MIN(O20,1)*Settings!$B$7*(1+R20)+MAX(O20-1,0)*Settings!$B$7*(1+S20)))</f>
        <v>0</v>
      </c>
      <c r="V20" s="28" t="n">
        <f aca="false">T20+U20</f>
        <v>0</v>
      </c>
      <c r="W20" s="7" t="str">
        <f aca="false">IF(AND(E20&lt;&gt;"",F20&lt;&gt;"",F20&lt;E20),"Confirme os horarios - saida do 1o periodo depois da entrada do 2o",IF(AND(J20="Y",K20&lt;&gt;"Descanso/Feriado",M20&gt;5,L20&lt;60),"Falta pausa de 1h ate as 5h de turno (Artigo 213.o)",""))</f>
        <v/>
      </c>
    </row>
    <row r="21" customFormat="false" ht="15" hidden="false" customHeight="false" outlineLevel="0" collapsed="false">
      <c r="A21" s="21" t="n">
        <v>8</v>
      </c>
      <c r="B21" s="22" t="n">
        <f aca="false">IF(A21&lt;=DAY(EOMONTH(DATE($E$9,$E$8,1),0)),DATE($E$9,$E$8,1)+A21-1,"")</f>
        <v>46242</v>
      </c>
      <c r="C21" s="7" t="str">
        <f aca="false">IF(B21="","",TEXT(B21,"dddd"))</f>
        <v>Saturday</v>
      </c>
      <c r="D21" s="23"/>
      <c r="E21" s="23"/>
      <c r="F21" s="23"/>
      <c r="G21" s="23"/>
      <c r="H21" s="24"/>
      <c r="I21" s="24"/>
      <c r="J21" s="7" t="str">
        <f aca="false">IF(COUNTA(D21:G21)&gt;0,"Y","N")</f>
        <v>N</v>
      </c>
      <c r="K21" s="24"/>
      <c r="L21" s="25" t="n">
        <f aca="false">IF(AND(E21&lt;&gt;"",F21&lt;&gt;""),MAX(0,(F21-E21)*1440),0)</f>
        <v>0</v>
      </c>
      <c r="M21" s="26" t="n">
        <f aca="false">IF(AND(D21&lt;&gt;"",E21&lt;&gt;""),MOD(E21-D21,1)*24,0)+IF(AND(F21&lt;&gt;"",G21&lt;&gt;""),MOD(G21-F21,1)*24,0)</f>
        <v>0</v>
      </c>
      <c r="N21" s="26" t="n">
        <f aca="false">IF(K21="Descanso/Feriado",0,MIN(M21,Settings!$B$5))</f>
        <v>0</v>
      </c>
      <c r="O21" s="26" t="n">
        <f aca="false">IF(K21="Descanso/Feriado",M21,MAX(0,M21-Settings!$B$5))</f>
        <v>0</v>
      </c>
      <c r="P21" s="26" t="n">
        <f aca="false">P20+O20</f>
        <v>0.999999999999996</v>
      </c>
      <c r="Q21" s="7" t="str">
        <f aca="false">IF(P21&gt;=Settings!$B$8,"Superior","Normal")</f>
        <v>Normal</v>
      </c>
      <c r="R21" s="27" t="n">
        <f aca="false">IF(K21="Descanso/Feriado",IF(Q21="Superior",Settings!$B$14,Settings!$B$11),IF(Q21="Superior",Settings!$B$12,Settings!$B$9))</f>
        <v>0.25</v>
      </c>
      <c r="S21" s="27" t="n">
        <f aca="false">IF(Q21="Superior",Settings!$B$13,Settings!$B$10)</f>
        <v>0.375</v>
      </c>
      <c r="T21" s="28" t="n">
        <f aca="false">N21*Settings!$B$7</f>
        <v>0</v>
      </c>
      <c r="U21" s="28" t="n">
        <f aca="false">IF(J21&lt;&gt;"Y",0,IF(K21="Descanso/Feriado",O21*Settings!$B$7*(1+R21),MIN(O21,1)*Settings!$B$7*(1+R21)+MAX(O21-1,0)*Settings!$B$7*(1+S21)))</f>
        <v>0</v>
      </c>
      <c r="V21" s="28" t="n">
        <f aca="false">T21+U21</f>
        <v>0</v>
      </c>
      <c r="W21" s="7" t="str">
        <f aca="false">IF(AND(E21&lt;&gt;"",F21&lt;&gt;"",F21&lt;E21),"Confirme os horarios - saida do 1o periodo depois da entrada do 2o",IF(AND(J21="Y",K21&lt;&gt;"Descanso/Feriado",M21&gt;5,L21&lt;60),"Falta pausa de 1h ate as 5h de turno (Artigo 213.o)",""))</f>
        <v/>
      </c>
    </row>
    <row r="22" customFormat="false" ht="15" hidden="false" customHeight="false" outlineLevel="0" collapsed="false">
      <c r="A22" s="21" t="n">
        <v>9</v>
      </c>
      <c r="B22" s="22" t="n">
        <f aca="false">IF(A22&lt;=DAY(EOMONTH(DATE($E$9,$E$8,1),0)),DATE($E$9,$E$8,1)+A22-1,"")</f>
        <v>46243</v>
      </c>
      <c r="C22" s="7" t="str">
        <f aca="false">IF(B22="","",TEXT(B22,"dddd"))</f>
        <v>Sunday</v>
      </c>
      <c r="D22" s="23"/>
      <c r="E22" s="23"/>
      <c r="F22" s="23"/>
      <c r="G22" s="23"/>
      <c r="H22" s="24"/>
      <c r="I22" s="24"/>
      <c r="J22" s="7" t="str">
        <f aca="false">IF(COUNTA(D22:G22)&gt;0,"Y","N")</f>
        <v>N</v>
      </c>
      <c r="K22" s="24"/>
      <c r="L22" s="25" t="n">
        <f aca="false">IF(AND(E22&lt;&gt;"",F22&lt;&gt;""),MAX(0,(F22-E22)*1440),0)</f>
        <v>0</v>
      </c>
      <c r="M22" s="26" t="n">
        <f aca="false">IF(AND(D22&lt;&gt;"",E22&lt;&gt;""),MOD(E22-D22,1)*24,0)+IF(AND(F22&lt;&gt;"",G22&lt;&gt;""),MOD(G22-F22,1)*24,0)</f>
        <v>0</v>
      </c>
      <c r="N22" s="26" t="n">
        <f aca="false">IF(K22="Descanso/Feriado",0,MIN(M22,Settings!$B$5))</f>
        <v>0</v>
      </c>
      <c r="O22" s="26" t="n">
        <f aca="false">IF(K22="Descanso/Feriado",M22,MAX(0,M22-Settings!$B$5))</f>
        <v>0</v>
      </c>
      <c r="P22" s="26" t="n">
        <f aca="false">P21+O21</f>
        <v>0.999999999999996</v>
      </c>
      <c r="Q22" s="7" t="str">
        <f aca="false">IF(P22&gt;=Settings!$B$8,"Superior","Normal")</f>
        <v>Normal</v>
      </c>
      <c r="R22" s="27" t="n">
        <f aca="false">IF(K22="Descanso/Feriado",IF(Q22="Superior",Settings!$B$14,Settings!$B$11),IF(Q22="Superior",Settings!$B$12,Settings!$B$9))</f>
        <v>0.25</v>
      </c>
      <c r="S22" s="27" t="n">
        <f aca="false">IF(Q22="Superior",Settings!$B$13,Settings!$B$10)</f>
        <v>0.375</v>
      </c>
      <c r="T22" s="28" t="n">
        <f aca="false">N22*Settings!$B$7</f>
        <v>0</v>
      </c>
      <c r="U22" s="28" t="n">
        <f aca="false">IF(J22&lt;&gt;"Y",0,IF(K22="Descanso/Feriado",O22*Settings!$B$7*(1+R22),MIN(O22,1)*Settings!$B$7*(1+R22)+MAX(O22-1,0)*Settings!$B$7*(1+S22)))</f>
        <v>0</v>
      </c>
      <c r="V22" s="28" t="n">
        <f aca="false">T22+U22</f>
        <v>0</v>
      </c>
      <c r="W22" s="7" t="str">
        <f aca="false">IF(AND(E22&lt;&gt;"",F22&lt;&gt;"",F22&lt;E22),"Confirme os horarios - saida do 1o periodo depois da entrada do 2o",IF(AND(J22="Y",K22&lt;&gt;"Descanso/Feriado",M22&gt;5,L22&lt;60),"Falta pausa de 1h ate as 5h de turno (Artigo 213.o)",""))</f>
        <v/>
      </c>
    </row>
    <row r="23" customFormat="false" ht="15" hidden="false" customHeight="false" outlineLevel="0" collapsed="false">
      <c r="A23" s="21" t="n">
        <v>10</v>
      </c>
      <c r="B23" s="22" t="n">
        <f aca="false">IF(A23&lt;=DAY(EOMONTH(DATE($E$9,$E$8,1),0)),DATE($E$9,$E$8,1)+A23-1,"")</f>
        <v>46244</v>
      </c>
      <c r="C23" s="7" t="str">
        <f aca="false">IF(B23="","",TEXT(B23,"dddd"))</f>
        <v>Monday</v>
      </c>
      <c r="D23" s="23"/>
      <c r="E23" s="23"/>
      <c r="F23" s="23"/>
      <c r="G23" s="23"/>
      <c r="H23" s="24"/>
      <c r="I23" s="24"/>
      <c r="J23" s="7" t="str">
        <f aca="false">IF(COUNTA(D23:G23)&gt;0,"Y","N")</f>
        <v>N</v>
      </c>
      <c r="K23" s="24"/>
      <c r="L23" s="25" t="n">
        <f aca="false">IF(AND(E23&lt;&gt;"",F23&lt;&gt;""),MAX(0,(F23-E23)*1440),0)</f>
        <v>0</v>
      </c>
      <c r="M23" s="26" t="n">
        <f aca="false">IF(AND(D23&lt;&gt;"",E23&lt;&gt;""),MOD(E23-D23,1)*24,0)+IF(AND(F23&lt;&gt;"",G23&lt;&gt;""),MOD(G23-F23,1)*24,0)</f>
        <v>0</v>
      </c>
      <c r="N23" s="26" t="n">
        <f aca="false">IF(K23="Descanso/Feriado",0,MIN(M23,Settings!$B$5))</f>
        <v>0</v>
      </c>
      <c r="O23" s="26" t="n">
        <f aca="false">IF(K23="Descanso/Feriado",M23,MAX(0,M23-Settings!$B$5))</f>
        <v>0</v>
      </c>
      <c r="P23" s="26" t="n">
        <f aca="false">P22+O22</f>
        <v>0.999999999999996</v>
      </c>
      <c r="Q23" s="7" t="str">
        <f aca="false">IF(P23&gt;=Settings!$B$8,"Superior","Normal")</f>
        <v>Normal</v>
      </c>
      <c r="R23" s="27" t="n">
        <f aca="false">IF(K23="Descanso/Feriado",IF(Q23="Superior",Settings!$B$14,Settings!$B$11),IF(Q23="Superior",Settings!$B$12,Settings!$B$9))</f>
        <v>0.25</v>
      </c>
      <c r="S23" s="27" t="n">
        <f aca="false">IF(Q23="Superior",Settings!$B$13,Settings!$B$10)</f>
        <v>0.375</v>
      </c>
      <c r="T23" s="28" t="n">
        <f aca="false">N23*Settings!$B$7</f>
        <v>0</v>
      </c>
      <c r="U23" s="28" t="n">
        <f aca="false">IF(J23&lt;&gt;"Y",0,IF(K23="Descanso/Feriado",O23*Settings!$B$7*(1+R23),MIN(O23,1)*Settings!$B$7*(1+R23)+MAX(O23-1,0)*Settings!$B$7*(1+S23)))</f>
        <v>0</v>
      </c>
      <c r="V23" s="28" t="n">
        <f aca="false">T23+U23</f>
        <v>0</v>
      </c>
      <c r="W23" s="7" t="str">
        <f aca="false">IF(AND(E23&lt;&gt;"",F23&lt;&gt;"",F23&lt;E23),"Confirme os horarios - saida do 1o periodo depois da entrada do 2o",IF(AND(J23="Y",K23&lt;&gt;"Descanso/Feriado",M23&gt;5,L23&lt;60),"Falta pausa de 1h ate as 5h de turno (Artigo 213.o)",""))</f>
        <v/>
      </c>
    </row>
    <row r="24" customFormat="false" ht="15" hidden="false" customHeight="false" outlineLevel="0" collapsed="false">
      <c r="A24" s="21" t="n">
        <v>11</v>
      </c>
      <c r="B24" s="22" t="n">
        <f aca="false">IF(A24&lt;=DAY(EOMONTH(DATE($E$9,$E$8,1),0)),DATE($E$9,$E$8,1)+A24-1,"")</f>
        <v>46245</v>
      </c>
      <c r="C24" s="7" t="str">
        <f aca="false">IF(B24="","",TEXT(B24,"dddd"))</f>
        <v>Tuesday</v>
      </c>
      <c r="D24" s="23"/>
      <c r="E24" s="23"/>
      <c r="F24" s="23"/>
      <c r="G24" s="23"/>
      <c r="H24" s="24"/>
      <c r="I24" s="24"/>
      <c r="J24" s="7" t="str">
        <f aca="false">IF(COUNTA(D24:G24)&gt;0,"Y","N")</f>
        <v>N</v>
      </c>
      <c r="K24" s="24"/>
      <c r="L24" s="25" t="n">
        <f aca="false">IF(AND(E24&lt;&gt;"",F24&lt;&gt;""),MAX(0,(F24-E24)*1440),0)</f>
        <v>0</v>
      </c>
      <c r="M24" s="26" t="n">
        <f aca="false">IF(AND(D24&lt;&gt;"",E24&lt;&gt;""),MOD(E24-D24,1)*24,0)+IF(AND(F24&lt;&gt;"",G24&lt;&gt;""),MOD(G24-F24,1)*24,0)</f>
        <v>0</v>
      </c>
      <c r="N24" s="26" t="n">
        <f aca="false">IF(K24="Descanso/Feriado",0,MIN(M24,Settings!$B$5))</f>
        <v>0</v>
      </c>
      <c r="O24" s="26" t="n">
        <f aca="false">IF(K24="Descanso/Feriado",M24,MAX(0,M24-Settings!$B$5))</f>
        <v>0</v>
      </c>
      <c r="P24" s="26" t="n">
        <f aca="false">P23+O23</f>
        <v>0.999999999999996</v>
      </c>
      <c r="Q24" s="7" t="str">
        <f aca="false">IF(P24&gt;=Settings!$B$8,"Superior","Normal")</f>
        <v>Normal</v>
      </c>
      <c r="R24" s="27" t="n">
        <f aca="false">IF(K24="Descanso/Feriado",IF(Q24="Superior",Settings!$B$14,Settings!$B$11),IF(Q24="Superior",Settings!$B$12,Settings!$B$9))</f>
        <v>0.25</v>
      </c>
      <c r="S24" s="27" t="n">
        <f aca="false">IF(Q24="Superior",Settings!$B$13,Settings!$B$10)</f>
        <v>0.375</v>
      </c>
      <c r="T24" s="28" t="n">
        <f aca="false">N24*Settings!$B$7</f>
        <v>0</v>
      </c>
      <c r="U24" s="28" t="n">
        <f aca="false">IF(J24&lt;&gt;"Y",0,IF(K24="Descanso/Feriado",O24*Settings!$B$7*(1+R24),MIN(O24,1)*Settings!$B$7*(1+R24)+MAX(O24-1,0)*Settings!$B$7*(1+S24)))</f>
        <v>0</v>
      </c>
      <c r="V24" s="28" t="n">
        <f aca="false">T24+U24</f>
        <v>0</v>
      </c>
      <c r="W24" s="7" t="str">
        <f aca="false">IF(AND(E24&lt;&gt;"",F24&lt;&gt;"",F24&lt;E24),"Confirme os horarios - saida do 1o periodo depois da entrada do 2o",IF(AND(J24="Y",K24&lt;&gt;"Descanso/Feriado",M24&gt;5,L24&lt;60),"Falta pausa de 1h ate as 5h de turno (Artigo 213.o)",""))</f>
        <v/>
      </c>
    </row>
    <row r="25" customFormat="false" ht="15" hidden="false" customHeight="false" outlineLevel="0" collapsed="false">
      <c r="A25" s="21" t="n">
        <v>12</v>
      </c>
      <c r="B25" s="22" t="n">
        <f aca="false">IF(A25&lt;=DAY(EOMONTH(DATE($E$9,$E$8,1),0)),DATE($E$9,$E$8,1)+A25-1,"")</f>
        <v>46246</v>
      </c>
      <c r="C25" s="7" t="str">
        <f aca="false">IF(B25="","",TEXT(B25,"dddd"))</f>
        <v>Wednesday</v>
      </c>
      <c r="D25" s="23"/>
      <c r="E25" s="23"/>
      <c r="F25" s="23"/>
      <c r="G25" s="23"/>
      <c r="H25" s="24"/>
      <c r="I25" s="24"/>
      <c r="J25" s="7" t="str">
        <f aca="false">IF(COUNTA(D25:G25)&gt;0,"Y","N")</f>
        <v>N</v>
      </c>
      <c r="K25" s="24"/>
      <c r="L25" s="25" t="n">
        <f aca="false">IF(AND(E25&lt;&gt;"",F25&lt;&gt;""),MAX(0,(F25-E25)*1440),0)</f>
        <v>0</v>
      </c>
      <c r="M25" s="26" t="n">
        <f aca="false">IF(AND(D25&lt;&gt;"",E25&lt;&gt;""),MOD(E25-D25,1)*24,0)+IF(AND(F25&lt;&gt;"",G25&lt;&gt;""),MOD(G25-F25,1)*24,0)</f>
        <v>0</v>
      </c>
      <c r="N25" s="26" t="n">
        <f aca="false">IF(K25="Descanso/Feriado",0,MIN(M25,Settings!$B$5))</f>
        <v>0</v>
      </c>
      <c r="O25" s="26" t="n">
        <f aca="false">IF(K25="Descanso/Feriado",M25,MAX(0,M25-Settings!$B$5))</f>
        <v>0</v>
      </c>
      <c r="P25" s="26" t="n">
        <f aca="false">P24+O24</f>
        <v>0.999999999999996</v>
      </c>
      <c r="Q25" s="7" t="str">
        <f aca="false">IF(P25&gt;=Settings!$B$8,"Superior","Normal")</f>
        <v>Normal</v>
      </c>
      <c r="R25" s="27" t="n">
        <f aca="false">IF(K25="Descanso/Feriado",IF(Q25="Superior",Settings!$B$14,Settings!$B$11),IF(Q25="Superior",Settings!$B$12,Settings!$B$9))</f>
        <v>0.25</v>
      </c>
      <c r="S25" s="27" t="n">
        <f aca="false">IF(Q25="Superior",Settings!$B$13,Settings!$B$10)</f>
        <v>0.375</v>
      </c>
      <c r="T25" s="28" t="n">
        <f aca="false">N25*Settings!$B$7</f>
        <v>0</v>
      </c>
      <c r="U25" s="28" t="n">
        <f aca="false">IF(J25&lt;&gt;"Y",0,IF(K25="Descanso/Feriado",O25*Settings!$B$7*(1+R25),MIN(O25,1)*Settings!$B$7*(1+R25)+MAX(O25-1,0)*Settings!$B$7*(1+S25)))</f>
        <v>0</v>
      </c>
      <c r="V25" s="28" t="n">
        <f aca="false">T25+U25</f>
        <v>0</v>
      </c>
      <c r="W25" s="7" t="str">
        <f aca="false">IF(AND(E25&lt;&gt;"",F25&lt;&gt;"",F25&lt;E25),"Confirme os horarios - saida do 1o periodo depois da entrada do 2o",IF(AND(J25="Y",K25&lt;&gt;"Descanso/Feriado",M25&gt;5,L25&lt;60),"Falta pausa de 1h ate as 5h de turno (Artigo 213.o)",""))</f>
        <v/>
      </c>
    </row>
    <row r="26" customFormat="false" ht="15" hidden="false" customHeight="false" outlineLevel="0" collapsed="false">
      <c r="A26" s="21" t="n">
        <v>13</v>
      </c>
      <c r="B26" s="22" t="n">
        <f aca="false">IF(A26&lt;=DAY(EOMONTH(DATE($E$9,$E$8,1),0)),DATE($E$9,$E$8,1)+A26-1,"")</f>
        <v>46247</v>
      </c>
      <c r="C26" s="7" t="str">
        <f aca="false">IF(B26="","",TEXT(B26,"dddd"))</f>
        <v>Thursday</v>
      </c>
      <c r="D26" s="23"/>
      <c r="E26" s="23"/>
      <c r="F26" s="23"/>
      <c r="G26" s="23"/>
      <c r="H26" s="24"/>
      <c r="I26" s="24"/>
      <c r="J26" s="7" t="str">
        <f aca="false">IF(COUNTA(D26:G26)&gt;0,"Y","N")</f>
        <v>N</v>
      </c>
      <c r="K26" s="24"/>
      <c r="L26" s="25" t="n">
        <f aca="false">IF(AND(E26&lt;&gt;"",F26&lt;&gt;""),MAX(0,(F26-E26)*1440),0)</f>
        <v>0</v>
      </c>
      <c r="M26" s="26" t="n">
        <f aca="false">IF(AND(D26&lt;&gt;"",E26&lt;&gt;""),MOD(E26-D26,1)*24,0)+IF(AND(F26&lt;&gt;"",G26&lt;&gt;""),MOD(G26-F26,1)*24,0)</f>
        <v>0</v>
      </c>
      <c r="N26" s="26" t="n">
        <f aca="false">IF(K26="Descanso/Feriado",0,MIN(M26,Settings!$B$5))</f>
        <v>0</v>
      </c>
      <c r="O26" s="26" t="n">
        <f aca="false">IF(K26="Descanso/Feriado",M26,MAX(0,M26-Settings!$B$5))</f>
        <v>0</v>
      </c>
      <c r="P26" s="26" t="n">
        <f aca="false">P25+O25</f>
        <v>0.999999999999996</v>
      </c>
      <c r="Q26" s="7" t="str">
        <f aca="false">IF(P26&gt;=Settings!$B$8,"Superior","Normal")</f>
        <v>Normal</v>
      </c>
      <c r="R26" s="27" t="n">
        <f aca="false">IF(K26="Descanso/Feriado",IF(Q26="Superior",Settings!$B$14,Settings!$B$11),IF(Q26="Superior",Settings!$B$12,Settings!$B$9))</f>
        <v>0.25</v>
      </c>
      <c r="S26" s="27" t="n">
        <f aca="false">IF(Q26="Superior",Settings!$B$13,Settings!$B$10)</f>
        <v>0.375</v>
      </c>
      <c r="T26" s="28" t="n">
        <f aca="false">N26*Settings!$B$7</f>
        <v>0</v>
      </c>
      <c r="U26" s="28" t="n">
        <f aca="false">IF(J26&lt;&gt;"Y",0,IF(K26="Descanso/Feriado",O26*Settings!$B$7*(1+R26),MIN(O26,1)*Settings!$B$7*(1+R26)+MAX(O26-1,0)*Settings!$B$7*(1+S26)))</f>
        <v>0</v>
      </c>
      <c r="V26" s="28" t="n">
        <f aca="false">T26+U26</f>
        <v>0</v>
      </c>
      <c r="W26" s="7" t="str">
        <f aca="false">IF(AND(E26&lt;&gt;"",F26&lt;&gt;"",F26&lt;E26),"Confirme os horarios - saida do 1o periodo depois da entrada do 2o",IF(AND(J26="Y",K26&lt;&gt;"Descanso/Feriado",M26&gt;5,L26&lt;60),"Falta pausa de 1h ate as 5h de turno (Artigo 213.o)",""))</f>
        <v/>
      </c>
    </row>
    <row r="27" customFormat="false" ht="15" hidden="false" customHeight="false" outlineLevel="0" collapsed="false">
      <c r="A27" s="21" t="n">
        <v>14</v>
      </c>
      <c r="B27" s="22" t="n">
        <f aca="false">IF(A27&lt;=DAY(EOMONTH(DATE($E$9,$E$8,1),0)),DATE($E$9,$E$8,1)+A27-1,"")</f>
        <v>46248</v>
      </c>
      <c r="C27" s="7" t="str">
        <f aca="false">IF(B27="","",TEXT(B27,"dddd"))</f>
        <v>Friday</v>
      </c>
      <c r="D27" s="23"/>
      <c r="E27" s="23"/>
      <c r="F27" s="23"/>
      <c r="G27" s="23"/>
      <c r="H27" s="24"/>
      <c r="I27" s="24"/>
      <c r="J27" s="7" t="str">
        <f aca="false">IF(COUNTA(D27:G27)&gt;0,"Y","N")</f>
        <v>N</v>
      </c>
      <c r="K27" s="24"/>
      <c r="L27" s="25" t="n">
        <f aca="false">IF(AND(E27&lt;&gt;"",F27&lt;&gt;""),MAX(0,(F27-E27)*1440),0)</f>
        <v>0</v>
      </c>
      <c r="M27" s="26" t="n">
        <f aca="false">IF(AND(D27&lt;&gt;"",E27&lt;&gt;""),MOD(E27-D27,1)*24,0)+IF(AND(F27&lt;&gt;"",G27&lt;&gt;""),MOD(G27-F27,1)*24,0)</f>
        <v>0</v>
      </c>
      <c r="N27" s="26" t="n">
        <f aca="false">IF(K27="Descanso/Feriado",0,MIN(M27,Settings!$B$5))</f>
        <v>0</v>
      </c>
      <c r="O27" s="26" t="n">
        <f aca="false">IF(K27="Descanso/Feriado",M27,MAX(0,M27-Settings!$B$5))</f>
        <v>0</v>
      </c>
      <c r="P27" s="26" t="n">
        <f aca="false">P26+O26</f>
        <v>0.999999999999996</v>
      </c>
      <c r="Q27" s="7" t="str">
        <f aca="false">IF(P27&gt;=Settings!$B$8,"Superior","Normal")</f>
        <v>Normal</v>
      </c>
      <c r="R27" s="27" t="n">
        <f aca="false">IF(K27="Descanso/Feriado",IF(Q27="Superior",Settings!$B$14,Settings!$B$11),IF(Q27="Superior",Settings!$B$12,Settings!$B$9))</f>
        <v>0.25</v>
      </c>
      <c r="S27" s="27" t="n">
        <f aca="false">IF(Q27="Superior",Settings!$B$13,Settings!$B$10)</f>
        <v>0.375</v>
      </c>
      <c r="T27" s="28" t="n">
        <f aca="false">N27*Settings!$B$7</f>
        <v>0</v>
      </c>
      <c r="U27" s="28" t="n">
        <f aca="false">IF(J27&lt;&gt;"Y",0,IF(K27="Descanso/Feriado",O27*Settings!$B$7*(1+R27),MIN(O27,1)*Settings!$B$7*(1+R27)+MAX(O27-1,0)*Settings!$B$7*(1+S27)))</f>
        <v>0</v>
      </c>
      <c r="V27" s="28" t="n">
        <f aca="false">T27+U27</f>
        <v>0</v>
      </c>
      <c r="W27" s="7" t="str">
        <f aca="false">IF(AND(E27&lt;&gt;"",F27&lt;&gt;"",F27&lt;E27),"Confirme os horarios - saida do 1o periodo depois da entrada do 2o",IF(AND(J27="Y",K27&lt;&gt;"Descanso/Feriado",M27&gt;5,L27&lt;60),"Falta pausa de 1h ate as 5h de turno (Artigo 213.o)",""))</f>
        <v/>
      </c>
    </row>
    <row r="28" customFormat="false" ht="15" hidden="false" customHeight="false" outlineLevel="0" collapsed="false">
      <c r="A28" s="21" t="n">
        <v>15</v>
      </c>
      <c r="B28" s="22" t="n">
        <f aca="false">IF(A28&lt;=DAY(EOMONTH(DATE($E$9,$E$8,1),0)),DATE($E$9,$E$8,1)+A28-1,"")</f>
        <v>46249</v>
      </c>
      <c r="C28" s="7" t="str">
        <f aca="false">IF(B28="","",TEXT(B28,"dddd"))</f>
        <v>Saturday</v>
      </c>
      <c r="D28" s="23"/>
      <c r="E28" s="23"/>
      <c r="F28" s="23"/>
      <c r="G28" s="23"/>
      <c r="H28" s="24"/>
      <c r="I28" s="24"/>
      <c r="J28" s="7" t="str">
        <f aca="false">IF(COUNTA(D28:G28)&gt;0,"Y","N")</f>
        <v>N</v>
      </c>
      <c r="K28" s="24"/>
      <c r="L28" s="25" t="n">
        <f aca="false">IF(AND(E28&lt;&gt;"",F28&lt;&gt;""),MAX(0,(F28-E28)*1440),0)</f>
        <v>0</v>
      </c>
      <c r="M28" s="26" t="n">
        <f aca="false">IF(AND(D28&lt;&gt;"",E28&lt;&gt;""),MOD(E28-D28,1)*24,0)+IF(AND(F28&lt;&gt;"",G28&lt;&gt;""),MOD(G28-F28,1)*24,0)</f>
        <v>0</v>
      </c>
      <c r="N28" s="26" t="n">
        <f aca="false">IF(K28="Descanso/Feriado",0,MIN(M28,Settings!$B$5))</f>
        <v>0</v>
      </c>
      <c r="O28" s="26" t="n">
        <f aca="false">IF(K28="Descanso/Feriado",M28,MAX(0,M28-Settings!$B$5))</f>
        <v>0</v>
      </c>
      <c r="P28" s="26" t="n">
        <f aca="false">P27+O27</f>
        <v>0.999999999999996</v>
      </c>
      <c r="Q28" s="7" t="str">
        <f aca="false">IF(P28&gt;=Settings!$B$8,"Superior","Normal")</f>
        <v>Normal</v>
      </c>
      <c r="R28" s="27" t="n">
        <f aca="false">IF(K28="Descanso/Feriado",IF(Q28="Superior",Settings!$B$14,Settings!$B$11),IF(Q28="Superior",Settings!$B$12,Settings!$B$9))</f>
        <v>0.25</v>
      </c>
      <c r="S28" s="27" t="n">
        <f aca="false">IF(Q28="Superior",Settings!$B$13,Settings!$B$10)</f>
        <v>0.375</v>
      </c>
      <c r="T28" s="28" t="n">
        <f aca="false">N28*Settings!$B$7</f>
        <v>0</v>
      </c>
      <c r="U28" s="28" t="n">
        <f aca="false">IF(J28&lt;&gt;"Y",0,IF(K28="Descanso/Feriado",O28*Settings!$B$7*(1+R28),MIN(O28,1)*Settings!$B$7*(1+R28)+MAX(O28-1,0)*Settings!$B$7*(1+S28)))</f>
        <v>0</v>
      </c>
      <c r="V28" s="28" t="n">
        <f aca="false">T28+U28</f>
        <v>0</v>
      </c>
      <c r="W28" s="7" t="str">
        <f aca="false">IF(AND(E28&lt;&gt;"",F28&lt;&gt;"",F28&lt;E28),"Confirme os horarios - saida do 1o periodo depois da entrada do 2o",IF(AND(J28="Y",K28&lt;&gt;"Descanso/Feriado",M28&gt;5,L28&lt;60),"Falta pausa de 1h ate as 5h de turno (Artigo 213.o)",""))</f>
        <v/>
      </c>
    </row>
    <row r="29" customFormat="false" ht="15" hidden="false" customHeight="false" outlineLevel="0" collapsed="false">
      <c r="A29" s="21" t="n">
        <v>16</v>
      </c>
      <c r="B29" s="22" t="n">
        <f aca="false">IF(A29&lt;=DAY(EOMONTH(DATE($E$9,$E$8,1),0)),DATE($E$9,$E$8,1)+A29-1,"")</f>
        <v>46250</v>
      </c>
      <c r="C29" s="7" t="str">
        <f aca="false">IF(B29="","",TEXT(B29,"dddd"))</f>
        <v>Sunday</v>
      </c>
      <c r="D29" s="23"/>
      <c r="E29" s="23"/>
      <c r="F29" s="23"/>
      <c r="G29" s="23"/>
      <c r="H29" s="24"/>
      <c r="I29" s="24"/>
      <c r="J29" s="7" t="str">
        <f aca="false">IF(COUNTA(D29:G29)&gt;0,"Y","N")</f>
        <v>N</v>
      </c>
      <c r="K29" s="24"/>
      <c r="L29" s="25" t="n">
        <f aca="false">IF(AND(E29&lt;&gt;"",F29&lt;&gt;""),MAX(0,(F29-E29)*1440),0)</f>
        <v>0</v>
      </c>
      <c r="M29" s="26" t="n">
        <f aca="false">IF(AND(D29&lt;&gt;"",E29&lt;&gt;""),MOD(E29-D29,1)*24,0)+IF(AND(F29&lt;&gt;"",G29&lt;&gt;""),MOD(G29-F29,1)*24,0)</f>
        <v>0</v>
      </c>
      <c r="N29" s="26" t="n">
        <f aca="false">IF(K29="Descanso/Feriado",0,MIN(M29,Settings!$B$5))</f>
        <v>0</v>
      </c>
      <c r="O29" s="26" t="n">
        <f aca="false">IF(K29="Descanso/Feriado",M29,MAX(0,M29-Settings!$B$5))</f>
        <v>0</v>
      </c>
      <c r="P29" s="26" t="n">
        <f aca="false">P28+O28</f>
        <v>0.999999999999996</v>
      </c>
      <c r="Q29" s="7" t="str">
        <f aca="false">IF(P29&gt;=Settings!$B$8,"Superior","Normal")</f>
        <v>Normal</v>
      </c>
      <c r="R29" s="27" t="n">
        <f aca="false">IF(K29="Descanso/Feriado",IF(Q29="Superior",Settings!$B$14,Settings!$B$11),IF(Q29="Superior",Settings!$B$12,Settings!$B$9))</f>
        <v>0.25</v>
      </c>
      <c r="S29" s="27" t="n">
        <f aca="false">IF(Q29="Superior",Settings!$B$13,Settings!$B$10)</f>
        <v>0.375</v>
      </c>
      <c r="T29" s="28" t="n">
        <f aca="false">N29*Settings!$B$7</f>
        <v>0</v>
      </c>
      <c r="U29" s="28" t="n">
        <f aca="false">IF(J29&lt;&gt;"Y",0,IF(K29="Descanso/Feriado",O29*Settings!$B$7*(1+R29),MIN(O29,1)*Settings!$B$7*(1+R29)+MAX(O29-1,0)*Settings!$B$7*(1+S29)))</f>
        <v>0</v>
      </c>
      <c r="V29" s="28" t="n">
        <f aca="false">T29+U29</f>
        <v>0</v>
      </c>
      <c r="W29" s="7" t="str">
        <f aca="false">IF(AND(E29&lt;&gt;"",F29&lt;&gt;"",F29&lt;E29),"Confirme os horarios - saida do 1o periodo depois da entrada do 2o",IF(AND(J29="Y",K29&lt;&gt;"Descanso/Feriado",M29&gt;5,L29&lt;60),"Falta pausa de 1h ate as 5h de turno (Artigo 213.o)",""))</f>
        <v/>
      </c>
    </row>
    <row r="30" customFormat="false" ht="15" hidden="false" customHeight="false" outlineLevel="0" collapsed="false">
      <c r="A30" s="21" t="n">
        <v>17</v>
      </c>
      <c r="B30" s="22" t="n">
        <f aca="false">IF(A30&lt;=DAY(EOMONTH(DATE($E$9,$E$8,1),0)),DATE($E$9,$E$8,1)+A30-1,"")</f>
        <v>46251</v>
      </c>
      <c r="C30" s="7" t="str">
        <f aca="false">IF(B30="","",TEXT(B30,"dddd"))</f>
        <v>Monday</v>
      </c>
      <c r="D30" s="23"/>
      <c r="E30" s="23"/>
      <c r="F30" s="23"/>
      <c r="G30" s="23"/>
      <c r="H30" s="24"/>
      <c r="I30" s="24"/>
      <c r="J30" s="7" t="str">
        <f aca="false">IF(COUNTA(D30:G30)&gt;0,"Y","N")</f>
        <v>N</v>
      </c>
      <c r="K30" s="24"/>
      <c r="L30" s="25" t="n">
        <f aca="false">IF(AND(E30&lt;&gt;"",F30&lt;&gt;""),MAX(0,(F30-E30)*1440),0)</f>
        <v>0</v>
      </c>
      <c r="M30" s="26" t="n">
        <f aca="false">IF(AND(D30&lt;&gt;"",E30&lt;&gt;""),MOD(E30-D30,1)*24,0)+IF(AND(F30&lt;&gt;"",G30&lt;&gt;""),MOD(G30-F30,1)*24,0)</f>
        <v>0</v>
      </c>
      <c r="N30" s="26" t="n">
        <f aca="false">IF(K30="Descanso/Feriado",0,MIN(M30,Settings!$B$5))</f>
        <v>0</v>
      </c>
      <c r="O30" s="26" t="n">
        <f aca="false">IF(K30="Descanso/Feriado",M30,MAX(0,M30-Settings!$B$5))</f>
        <v>0</v>
      </c>
      <c r="P30" s="26" t="n">
        <f aca="false">P29+O29</f>
        <v>0.999999999999996</v>
      </c>
      <c r="Q30" s="7" t="str">
        <f aca="false">IF(P30&gt;=Settings!$B$8,"Superior","Normal")</f>
        <v>Normal</v>
      </c>
      <c r="R30" s="27" t="n">
        <f aca="false">IF(K30="Descanso/Feriado",IF(Q30="Superior",Settings!$B$14,Settings!$B$11),IF(Q30="Superior",Settings!$B$12,Settings!$B$9))</f>
        <v>0.25</v>
      </c>
      <c r="S30" s="27" t="n">
        <f aca="false">IF(Q30="Superior",Settings!$B$13,Settings!$B$10)</f>
        <v>0.375</v>
      </c>
      <c r="T30" s="28" t="n">
        <f aca="false">N30*Settings!$B$7</f>
        <v>0</v>
      </c>
      <c r="U30" s="28" t="n">
        <f aca="false">IF(J30&lt;&gt;"Y",0,IF(K30="Descanso/Feriado",O30*Settings!$B$7*(1+R30),MIN(O30,1)*Settings!$B$7*(1+R30)+MAX(O30-1,0)*Settings!$B$7*(1+S30)))</f>
        <v>0</v>
      </c>
      <c r="V30" s="28" t="n">
        <f aca="false">T30+U30</f>
        <v>0</v>
      </c>
      <c r="W30" s="7" t="str">
        <f aca="false">IF(AND(E30&lt;&gt;"",F30&lt;&gt;"",F30&lt;E30),"Confirme os horarios - saida do 1o periodo depois da entrada do 2o",IF(AND(J30="Y",K30&lt;&gt;"Descanso/Feriado",M30&gt;5,L30&lt;60),"Falta pausa de 1h ate as 5h de turno (Artigo 213.o)",""))</f>
        <v/>
      </c>
    </row>
    <row r="31" customFormat="false" ht="15" hidden="false" customHeight="false" outlineLevel="0" collapsed="false">
      <c r="A31" s="21" t="n">
        <v>18</v>
      </c>
      <c r="B31" s="22" t="n">
        <f aca="false">IF(A31&lt;=DAY(EOMONTH(DATE($E$9,$E$8,1),0)),DATE($E$9,$E$8,1)+A31-1,"")</f>
        <v>46252</v>
      </c>
      <c r="C31" s="7" t="str">
        <f aca="false">IF(B31="","",TEXT(B31,"dddd"))</f>
        <v>Tuesday</v>
      </c>
      <c r="D31" s="23"/>
      <c r="E31" s="23"/>
      <c r="F31" s="23"/>
      <c r="G31" s="23"/>
      <c r="H31" s="24"/>
      <c r="I31" s="24"/>
      <c r="J31" s="7" t="str">
        <f aca="false">IF(COUNTA(D31:G31)&gt;0,"Y","N")</f>
        <v>N</v>
      </c>
      <c r="K31" s="24"/>
      <c r="L31" s="25" t="n">
        <f aca="false">IF(AND(E31&lt;&gt;"",F31&lt;&gt;""),MAX(0,(F31-E31)*1440),0)</f>
        <v>0</v>
      </c>
      <c r="M31" s="26" t="n">
        <f aca="false">IF(AND(D31&lt;&gt;"",E31&lt;&gt;""),MOD(E31-D31,1)*24,0)+IF(AND(F31&lt;&gt;"",G31&lt;&gt;""),MOD(G31-F31,1)*24,0)</f>
        <v>0</v>
      </c>
      <c r="N31" s="26" t="n">
        <f aca="false">IF(K31="Descanso/Feriado",0,MIN(M31,Settings!$B$5))</f>
        <v>0</v>
      </c>
      <c r="O31" s="26" t="n">
        <f aca="false">IF(K31="Descanso/Feriado",M31,MAX(0,M31-Settings!$B$5))</f>
        <v>0</v>
      </c>
      <c r="P31" s="26" t="n">
        <f aca="false">P30+O30</f>
        <v>0.999999999999996</v>
      </c>
      <c r="Q31" s="7" t="str">
        <f aca="false">IF(P31&gt;=Settings!$B$8,"Superior","Normal")</f>
        <v>Normal</v>
      </c>
      <c r="R31" s="27" t="n">
        <f aca="false">IF(K31="Descanso/Feriado",IF(Q31="Superior",Settings!$B$14,Settings!$B$11),IF(Q31="Superior",Settings!$B$12,Settings!$B$9))</f>
        <v>0.25</v>
      </c>
      <c r="S31" s="27" t="n">
        <f aca="false">IF(Q31="Superior",Settings!$B$13,Settings!$B$10)</f>
        <v>0.375</v>
      </c>
      <c r="T31" s="28" t="n">
        <f aca="false">N31*Settings!$B$7</f>
        <v>0</v>
      </c>
      <c r="U31" s="28" t="n">
        <f aca="false">IF(J31&lt;&gt;"Y",0,IF(K31="Descanso/Feriado",O31*Settings!$B$7*(1+R31),MIN(O31,1)*Settings!$B$7*(1+R31)+MAX(O31-1,0)*Settings!$B$7*(1+S31)))</f>
        <v>0</v>
      </c>
      <c r="V31" s="28" t="n">
        <f aca="false">T31+U31</f>
        <v>0</v>
      </c>
      <c r="W31" s="7" t="str">
        <f aca="false">IF(AND(E31&lt;&gt;"",F31&lt;&gt;"",F31&lt;E31),"Confirme os horarios - saida do 1o periodo depois da entrada do 2o",IF(AND(J31="Y",K31&lt;&gt;"Descanso/Feriado",M31&gt;5,L31&lt;60),"Falta pausa de 1h ate as 5h de turno (Artigo 213.o)",""))</f>
        <v/>
      </c>
    </row>
    <row r="32" customFormat="false" ht="15" hidden="false" customHeight="false" outlineLevel="0" collapsed="false">
      <c r="A32" s="21" t="n">
        <v>19</v>
      </c>
      <c r="B32" s="22" t="n">
        <f aca="false">IF(A32&lt;=DAY(EOMONTH(DATE($E$9,$E$8,1),0)),DATE($E$9,$E$8,1)+A32-1,"")</f>
        <v>46253</v>
      </c>
      <c r="C32" s="7" t="str">
        <f aca="false">IF(B32="","",TEXT(B32,"dddd"))</f>
        <v>Wednesday</v>
      </c>
      <c r="D32" s="23"/>
      <c r="E32" s="23"/>
      <c r="F32" s="23"/>
      <c r="G32" s="23"/>
      <c r="H32" s="24"/>
      <c r="I32" s="24"/>
      <c r="J32" s="7" t="str">
        <f aca="false">IF(COUNTA(D32:G32)&gt;0,"Y","N")</f>
        <v>N</v>
      </c>
      <c r="K32" s="24"/>
      <c r="L32" s="25" t="n">
        <f aca="false">IF(AND(E32&lt;&gt;"",F32&lt;&gt;""),MAX(0,(F32-E32)*1440),0)</f>
        <v>0</v>
      </c>
      <c r="M32" s="26" t="n">
        <f aca="false">IF(AND(D32&lt;&gt;"",E32&lt;&gt;""),MOD(E32-D32,1)*24,0)+IF(AND(F32&lt;&gt;"",G32&lt;&gt;""),MOD(G32-F32,1)*24,0)</f>
        <v>0</v>
      </c>
      <c r="N32" s="26" t="n">
        <f aca="false">IF(K32="Descanso/Feriado",0,MIN(M32,Settings!$B$5))</f>
        <v>0</v>
      </c>
      <c r="O32" s="26" t="n">
        <f aca="false">IF(K32="Descanso/Feriado",M32,MAX(0,M32-Settings!$B$5))</f>
        <v>0</v>
      </c>
      <c r="P32" s="26" t="n">
        <f aca="false">P31+O31</f>
        <v>0.999999999999996</v>
      </c>
      <c r="Q32" s="7" t="str">
        <f aca="false">IF(P32&gt;=Settings!$B$8,"Superior","Normal")</f>
        <v>Normal</v>
      </c>
      <c r="R32" s="27" t="n">
        <f aca="false">IF(K32="Descanso/Feriado",IF(Q32="Superior",Settings!$B$14,Settings!$B$11),IF(Q32="Superior",Settings!$B$12,Settings!$B$9))</f>
        <v>0.25</v>
      </c>
      <c r="S32" s="27" t="n">
        <f aca="false">IF(Q32="Superior",Settings!$B$13,Settings!$B$10)</f>
        <v>0.375</v>
      </c>
      <c r="T32" s="28" t="n">
        <f aca="false">N32*Settings!$B$7</f>
        <v>0</v>
      </c>
      <c r="U32" s="28" t="n">
        <f aca="false">IF(J32&lt;&gt;"Y",0,IF(K32="Descanso/Feriado",O32*Settings!$B$7*(1+R32),MIN(O32,1)*Settings!$B$7*(1+R32)+MAX(O32-1,0)*Settings!$B$7*(1+S32)))</f>
        <v>0</v>
      </c>
      <c r="V32" s="28" t="n">
        <f aca="false">T32+U32</f>
        <v>0</v>
      </c>
      <c r="W32" s="7" t="str">
        <f aca="false">IF(AND(E32&lt;&gt;"",F32&lt;&gt;"",F32&lt;E32),"Confirme os horarios - saida do 1o periodo depois da entrada do 2o",IF(AND(J32="Y",K32&lt;&gt;"Descanso/Feriado",M32&gt;5,L32&lt;60),"Falta pausa de 1h ate as 5h de turno (Artigo 213.o)",""))</f>
        <v/>
      </c>
    </row>
    <row r="33" customFormat="false" ht="15" hidden="false" customHeight="false" outlineLevel="0" collapsed="false">
      <c r="A33" s="21" t="n">
        <v>20</v>
      </c>
      <c r="B33" s="22" t="n">
        <f aca="false">IF(A33&lt;=DAY(EOMONTH(DATE($E$9,$E$8,1),0)),DATE($E$9,$E$8,1)+A33-1,"")</f>
        <v>46254</v>
      </c>
      <c r="C33" s="7" t="str">
        <f aca="false">IF(B33="","",TEXT(B33,"dddd"))</f>
        <v>Thursday</v>
      </c>
      <c r="D33" s="23"/>
      <c r="E33" s="23"/>
      <c r="F33" s="23"/>
      <c r="G33" s="23"/>
      <c r="H33" s="24"/>
      <c r="I33" s="24"/>
      <c r="J33" s="7" t="str">
        <f aca="false">IF(COUNTA(D33:G33)&gt;0,"Y","N")</f>
        <v>N</v>
      </c>
      <c r="K33" s="24"/>
      <c r="L33" s="25" t="n">
        <f aca="false">IF(AND(E33&lt;&gt;"",F33&lt;&gt;""),MAX(0,(F33-E33)*1440),0)</f>
        <v>0</v>
      </c>
      <c r="M33" s="26" t="n">
        <f aca="false">IF(AND(D33&lt;&gt;"",E33&lt;&gt;""),MOD(E33-D33,1)*24,0)+IF(AND(F33&lt;&gt;"",G33&lt;&gt;""),MOD(G33-F33,1)*24,0)</f>
        <v>0</v>
      </c>
      <c r="N33" s="26" t="n">
        <f aca="false">IF(K33="Descanso/Feriado",0,MIN(M33,Settings!$B$5))</f>
        <v>0</v>
      </c>
      <c r="O33" s="26" t="n">
        <f aca="false">IF(K33="Descanso/Feriado",M33,MAX(0,M33-Settings!$B$5))</f>
        <v>0</v>
      </c>
      <c r="P33" s="26" t="n">
        <f aca="false">P32+O32</f>
        <v>0.999999999999996</v>
      </c>
      <c r="Q33" s="7" t="str">
        <f aca="false">IF(P33&gt;=Settings!$B$8,"Superior","Normal")</f>
        <v>Normal</v>
      </c>
      <c r="R33" s="27" t="n">
        <f aca="false">IF(K33="Descanso/Feriado",IF(Q33="Superior",Settings!$B$14,Settings!$B$11),IF(Q33="Superior",Settings!$B$12,Settings!$B$9))</f>
        <v>0.25</v>
      </c>
      <c r="S33" s="27" t="n">
        <f aca="false">IF(Q33="Superior",Settings!$B$13,Settings!$B$10)</f>
        <v>0.375</v>
      </c>
      <c r="T33" s="28" t="n">
        <f aca="false">N33*Settings!$B$7</f>
        <v>0</v>
      </c>
      <c r="U33" s="28" t="n">
        <f aca="false">IF(J33&lt;&gt;"Y",0,IF(K33="Descanso/Feriado",O33*Settings!$B$7*(1+R33),MIN(O33,1)*Settings!$B$7*(1+R33)+MAX(O33-1,0)*Settings!$B$7*(1+S33)))</f>
        <v>0</v>
      </c>
      <c r="V33" s="28" t="n">
        <f aca="false">T33+U33</f>
        <v>0</v>
      </c>
      <c r="W33" s="7" t="str">
        <f aca="false">IF(AND(E33&lt;&gt;"",F33&lt;&gt;"",F33&lt;E33),"Confirme os horarios - saida do 1o periodo depois da entrada do 2o",IF(AND(J33="Y",K33&lt;&gt;"Descanso/Feriado",M33&gt;5,L33&lt;60),"Falta pausa de 1h ate as 5h de turno (Artigo 213.o)",""))</f>
        <v/>
      </c>
    </row>
    <row r="34" customFormat="false" ht="15" hidden="false" customHeight="false" outlineLevel="0" collapsed="false">
      <c r="A34" s="21" t="n">
        <v>21</v>
      </c>
      <c r="B34" s="22" t="n">
        <f aca="false">IF(A34&lt;=DAY(EOMONTH(DATE($E$9,$E$8,1),0)),DATE($E$9,$E$8,1)+A34-1,"")</f>
        <v>46255</v>
      </c>
      <c r="C34" s="7" t="str">
        <f aca="false">IF(B34="","",TEXT(B34,"dddd"))</f>
        <v>Friday</v>
      </c>
      <c r="D34" s="23"/>
      <c r="E34" s="23"/>
      <c r="F34" s="23"/>
      <c r="G34" s="23"/>
      <c r="H34" s="24"/>
      <c r="I34" s="24"/>
      <c r="J34" s="7" t="str">
        <f aca="false">IF(COUNTA(D34:G34)&gt;0,"Y","N")</f>
        <v>N</v>
      </c>
      <c r="K34" s="24"/>
      <c r="L34" s="25" t="n">
        <f aca="false">IF(AND(E34&lt;&gt;"",F34&lt;&gt;""),MAX(0,(F34-E34)*1440),0)</f>
        <v>0</v>
      </c>
      <c r="M34" s="26" t="n">
        <f aca="false">IF(AND(D34&lt;&gt;"",E34&lt;&gt;""),MOD(E34-D34,1)*24,0)+IF(AND(F34&lt;&gt;"",G34&lt;&gt;""),MOD(G34-F34,1)*24,0)</f>
        <v>0</v>
      </c>
      <c r="N34" s="26" t="n">
        <f aca="false">IF(K34="Descanso/Feriado",0,MIN(M34,Settings!$B$5))</f>
        <v>0</v>
      </c>
      <c r="O34" s="26" t="n">
        <f aca="false">IF(K34="Descanso/Feriado",M34,MAX(0,M34-Settings!$B$5))</f>
        <v>0</v>
      </c>
      <c r="P34" s="26" t="n">
        <f aca="false">P33+O33</f>
        <v>0.999999999999996</v>
      </c>
      <c r="Q34" s="7" t="str">
        <f aca="false">IF(P34&gt;=Settings!$B$8,"Superior","Normal")</f>
        <v>Normal</v>
      </c>
      <c r="R34" s="27" t="n">
        <f aca="false">IF(K34="Descanso/Feriado",IF(Q34="Superior",Settings!$B$14,Settings!$B$11),IF(Q34="Superior",Settings!$B$12,Settings!$B$9))</f>
        <v>0.25</v>
      </c>
      <c r="S34" s="27" t="n">
        <f aca="false">IF(Q34="Superior",Settings!$B$13,Settings!$B$10)</f>
        <v>0.375</v>
      </c>
      <c r="T34" s="28" t="n">
        <f aca="false">N34*Settings!$B$7</f>
        <v>0</v>
      </c>
      <c r="U34" s="28" t="n">
        <f aca="false">IF(J34&lt;&gt;"Y",0,IF(K34="Descanso/Feriado",O34*Settings!$B$7*(1+R34),MIN(O34,1)*Settings!$B$7*(1+R34)+MAX(O34-1,0)*Settings!$B$7*(1+S34)))</f>
        <v>0</v>
      </c>
      <c r="V34" s="28" t="n">
        <f aca="false">T34+U34</f>
        <v>0</v>
      </c>
      <c r="W34" s="7" t="str">
        <f aca="false">IF(AND(E34&lt;&gt;"",F34&lt;&gt;"",F34&lt;E34),"Confirme os horarios - saida do 1o periodo depois da entrada do 2o",IF(AND(J34="Y",K34&lt;&gt;"Descanso/Feriado",M34&gt;5,L34&lt;60),"Falta pausa de 1h ate as 5h de turno (Artigo 213.o)",""))</f>
        <v/>
      </c>
    </row>
    <row r="35" customFormat="false" ht="15" hidden="false" customHeight="false" outlineLevel="0" collapsed="false">
      <c r="A35" s="21" t="n">
        <v>22</v>
      </c>
      <c r="B35" s="22" t="n">
        <f aca="false">IF(A35&lt;=DAY(EOMONTH(DATE($E$9,$E$8,1),0)),DATE($E$9,$E$8,1)+A35-1,"")</f>
        <v>46256</v>
      </c>
      <c r="C35" s="7" t="str">
        <f aca="false">IF(B35="","",TEXT(B35,"dddd"))</f>
        <v>Saturday</v>
      </c>
      <c r="D35" s="23"/>
      <c r="E35" s="23"/>
      <c r="F35" s="23"/>
      <c r="G35" s="23"/>
      <c r="H35" s="24"/>
      <c r="I35" s="24"/>
      <c r="J35" s="7" t="str">
        <f aca="false">IF(COUNTA(D35:G35)&gt;0,"Y","N")</f>
        <v>N</v>
      </c>
      <c r="K35" s="24"/>
      <c r="L35" s="25" t="n">
        <f aca="false">IF(AND(E35&lt;&gt;"",F35&lt;&gt;""),MAX(0,(F35-E35)*1440),0)</f>
        <v>0</v>
      </c>
      <c r="M35" s="26" t="n">
        <f aca="false">IF(AND(D35&lt;&gt;"",E35&lt;&gt;""),MOD(E35-D35,1)*24,0)+IF(AND(F35&lt;&gt;"",G35&lt;&gt;""),MOD(G35-F35,1)*24,0)</f>
        <v>0</v>
      </c>
      <c r="N35" s="26" t="n">
        <f aca="false">IF(K35="Descanso/Feriado",0,MIN(M35,Settings!$B$5))</f>
        <v>0</v>
      </c>
      <c r="O35" s="26" t="n">
        <f aca="false">IF(K35="Descanso/Feriado",M35,MAX(0,M35-Settings!$B$5))</f>
        <v>0</v>
      </c>
      <c r="P35" s="26" t="n">
        <f aca="false">P34+O34</f>
        <v>0.999999999999996</v>
      </c>
      <c r="Q35" s="7" t="str">
        <f aca="false">IF(P35&gt;=Settings!$B$8,"Superior","Normal")</f>
        <v>Normal</v>
      </c>
      <c r="R35" s="27" t="n">
        <f aca="false">IF(K35="Descanso/Feriado",IF(Q35="Superior",Settings!$B$14,Settings!$B$11),IF(Q35="Superior",Settings!$B$12,Settings!$B$9))</f>
        <v>0.25</v>
      </c>
      <c r="S35" s="27" t="n">
        <f aca="false">IF(Q35="Superior",Settings!$B$13,Settings!$B$10)</f>
        <v>0.375</v>
      </c>
      <c r="T35" s="28" t="n">
        <f aca="false">N35*Settings!$B$7</f>
        <v>0</v>
      </c>
      <c r="U35" s="28" t="n">
        <f aca="false">IF(J35&lt;&gt;"Y",0,IF(K35="Descanso/Feriado",O35*Settings!$B$7*(1+R35),MIN(O35,1)*Settings!$B$7*(1+R35)+MAX(O35-1,0)*Settings!$B$7*(1+S35)))</f>
        <v>0</v>
      </c>
      <c r="V35" s="28" t="n">
        <f aca="false">T35+U35</f>
        <v>0</v>
      </c>
      <c r="W35" s="7" t="str">
        <f aca="false">IF(AND(E35&lt;&gt;"",F35&lt;&gt;"",F35&lt;E35),"Confirme os horarios - saida do 1o periodo depois da entrada do 2o",IF(AND(J35="Y",K35&lt;&gt;"Descanso/Feriado",M35&gt;5,L35&lt;60),"Falta pausa de 1h ate as 5h de turno (Artigo 213.o)",""))</f>
        <v/>
      </c>
    </row>
    <row r="36" customFormat="false" ht="15" hidden="false" customHeight="false" outlineLevel="0" collapsed="false">
      <c r="A36" s="21" t="n">
        <v>23</v>
      </c>
      <c r="B36" s="22" t="n">
        <f aca="false">IF(A36&lt;=DAY(EOMONTH(DATE($E$9,$E$8,1),0)),DATE($E$9,$E$8,1)+A36-1,"")</f>
        <v>46257</v>
      </c>
      <c r="C36" s="7" t="str">
        <f aca="false">IF(B36="","",TEXT(B36,"dddd"))</f>
        <v>Sunday</v>
      </c>
      <c r="D36" s="23"/>
      <c r="E36" s="23"/>
      <c r="F36" s="23"/>
      <c r="G36" s="23"/>
      <c r="H36" s="24"/>
      <c r="I36" s="24"/>
      <c r="J36" s="7" t="str">
        <f aca="false">IF(COUNTA(D36:G36)&gt;0,"Y","N")</f>
        <v>N</v>
      </c>
      <c r="K36" s="24"/>
      <c r="L36" s="25" t="n">
        <f aca="false">IF(AND(E36&lt;&gt;"",F36&lt;&gt;""),MAX(0,(F36-E36)*1440),0)</f>
        <v>0</v>
      </c>
      <c r="M36" s="26" t="n">
        <f aca="false">IF(AND(D36&lt;&gt;"",E36&lt;&gt;""),MOD(E36-D36,1)*24,0)+IF(AND(F36&lt;&gt;"",G36&lt;&gt;""),MOD(G36-F36,1)*24,0)</f>
        <v>0</v>
      </c>
      <c r="N36" s="26" t="n">
        <f aca="false">IF(K36="Descanso/Feriado",0,MIN(M36,Settings!$B$5))</f>
        <v>0</v>
      </c>
      <c r="O36" s="26" t="n">
        <f aca="false">IF(K36="Descanso/Feriado",M36,MAX(0,M36-Settings!$B$5))</f>
        <v>0</v>
      </c>
      <c r="P36" s="26" t="n">
        <f aca="false">P35+O35</f>
        <v>0.999999999999996</v>
      </c>
      <c r="Q36" s="7" t="str">
        <f aca="false">IF(P36&gt;=Settings!$B$8,"Superior","Normal")</f>
        <v>Normal</v>
      </c>
      <c r="R36" s="27" t="n">
        <f aca="false">IF(K36="Descanso/Feriado",IF(Q36="Superior",Settings!$B$14,Settings!$B$11),IF(Q36="Superior",Settings!$B$12,Settings!$B$9))</f>
        <v>0.25</v>
      </c>
      <c r="S36" s="27" t="n">
        <f aca="false">IF(Q36="Superior",Settings!$B$13,Settings!$B$10)</f>
        <v>0.375</v>
      </c>
      <c r="T36" s="28" t="n">
        <f aca="false">N36*Settings!$B$7</f>
        <v>0</v>
      </c>
      <c r="U36" s="28" t="n">
        <f aca="false">IF(J36&lt;&gt;"Y",0,IF(K36="Descanso/Feriado",O36*Settings!$B$7*(1+R36),MIN(O36,1)*Settings!$B$7*(1+R36)+MAX(O36-1,0)*Settings!$B$7*(1+S36)))</f>
        <v>0</v>
      </c>
      <c r="V36" s="28" t="n">
        <f aca="false">T36+U36</f>
        <v>0</v>
      </c>
      <c r="W36" s="7" t="str">
        <f aca="false">IF(AND(E36&lt;&gt;"",F36&lt;&gt;"",F36&lt;E36),"Confirme os horarios - saida do 1o periodo depois da entrada do 2o",IF(AND(J36="Y",K36&lt;&gt;"Descanso/Feriado",M36&gt;5,L36&lt;60),"Falta pausa de 1h ate as 5h de turno (Artigo 213.o)",""))</f>
        <v/>
      </c>
    </row>
    <row r="37" customFormat="false" ht="15" hidden="false" customHeight="false" outlineLevel="0" collapsed="false">
      <c r="A37" s="21" t="n">
        <v>24</v>
      </c>
      <c r="B37" s="22" t="n">
        <f aca="false">IF(A37&lt;=DAY(EOMONTH(DATE($E$9,$E$8,1),0)),DATE($E$9,$E$8,1)+A37-1,"")</f>
        <v>46258</v>
      </c>
      <c r="C37" s="7" t="str">
        <f aca="false">IF(B37="","",TEXT(B37,"dddd"))</f>
        <v>Monday</v>
      </c>
      <c r="D37" s="23"/>
      <c r="E37" s="23"/>
      <c r="F37" s="23"/>
      <c r="G37" s="23"/>
      <c r="H37" s="24"/>
      <c r="I37" s="24"/>
      <c r="J37" s="7" t="str">
        <f aca="false">IF(COUNTA(D37:G37)&gt;0,"Y","N")</f>
        <v>N</v>
      </c>
      <c r="K37" s="24"/>
      <c r="L37" s="25" t="n">
        <f aca="false">IF(AND(E37&lt;&gt;"",F37&lt;&gt;""),MAX(0,(F37-E37)*1440),0)</f>
        <v>0</v>
      </c>
      <c r="M37" s="26" t="n">
        <f aca="false">IF(AND(D37&lt;&gt;"",E37&lt;&gt;""),MOD(E37-D37,1)*24,0)+IF(AND(F37&lt;&gt;"",G37&lt;&gt;""),MOD(G37-F37,1)*24,0)</f>
        <v>0</v>
      </c>
      <c r="N37" s="26" t="n">
        <f aca="false">IF(K37="Descanso/Feriado",0,MIN(M37,Settings!$B$5))</f>
        <v>0</v>
      </c>
      <c r="O37" s="26" t="n">
        <f aca="false">IF(K37="Descanso/Feriado",M37,MAX(0,M37-Settings!$B$5))</f>
        <v>0</v>
      </c>
      <c r="P37" s="26" t="n">
        <f aca="false">P36+O36</f>
        <v>0.999999999999996</v>
      </c>
      <c r="Q37" s="7" t="str">
        <f aca="false">IF(P37&gt;=Settings!$B$8,"Superior","Normal")</f>
        <v>Normal</v>
      </c>
      <c r="R37" s="27" t="n">
        <f aca="false">IF(K37="Descanso/Feriado",IF(Q37="Superior",Settings!$B$14,Settings!$B$11),IF(Q37="Superior",Settings!$B$12,Settings!$B$9))</f>
        <v>0.25</v>
      </c>
      <c r="S37" s="27" t="n">
        <f aca="false">IF(Q37="Superior",Settings!$B$13,Settings!$B$10)</f>
        <v>0.375</v>
      </c>
      <c r="T37" s="28" t="n">
        <f aca="false">N37*Settings!$B$7</f>
        <v>0</v>
      </c>
      <c r="U37" s="28" t="n">
        <f aca="false">IF(J37&lt;&gt;"Y",0,IF(K37="Descanso/Feriado",O37*Settings!$B$7*(1+R37),MIN(O37,1)*Settings!$B$7*(1+R37)+MAX(O37-1,0)*Settings!$B$7*(1+S37)))</f>
        <v>0</v>
      </c>
      <c r="V37" s="28" t="n">
        <f aca="false">T37+U37</f>
        <v>0</v>
      </c>
      <c r="W37" s="7" t="str">
        <f aca="false">IF(AND(E37&lt;&gt;"",F37&lt;&gt;"",F37&lt;E37),"Confirme os horarios - saida do 1o periodo depois da entrada do 2o",IF(AND(J37="Y",K37&lt;&gt;"Descanso/Feriado",M37&gt;5,L37&lt;60),"Falta pausa de 1h ate as 5h de turno (Artigo 213.o)",""))</f>
        <v/>
      </c>
    </row>
    <row r="38" customFormat="false" ht="15" hidden="false" customHeight="false" outlineLevel="0" collapsed="false">
      <c r="A38" s="21" t="n">
        <v>25</v>
      </c>
      <c r="B38" s="22" t="n">
        <f aca="false">IF(A38&lt;=DAY(EOMONTH(DATE($E$9,$E$8,1),0)),DATE($E$9,$E$8,1)+A38-1,"")</f>
        <v>46259</v>
      </c>
      <c r="C38" s="7" t="str">
        <f aca="false">IF(B38="","",TEXT(B38,"dddd"))</f>
        <v>Tuesday</v>
      </c>
      <c r="D38" s="23"/>
      <c r="E38" s="23"/>
      <c r="F38" s="23"/>
      <c r="G38" s="23"/>
      <c r="H38" s="24"/>
      <c r="I38" s="24"/>
      <c r="J38" s="7" t="str">
        <f aca="false">IF(COUNTA(D38:G38)&gt;0,"Y","N")</f>
        <v>N</v>
      </c>
      <c r="K38" s="24"/>
      <c r="L38" s="25" t="n">
        <f aca="false">IF(AND(E38&lt;&gt;"",F38&lt;&gt;""),MAX(0,(F38-E38)*1440),0)</f>
        <v>0</v>
      </c>
      <c r="M38" s="26" t="n">
        <f aca="false">IF(AND(D38&lt;&gt;"",E38&lt;&gt;""),MOD(E38-D38,1)*24,0)+IF(AND(F38&lt;&gt;"",G38&lt;&gt;""),MOD(G38-F38,1)*24,0)</f>
        <v>0</v>
      </c>
      <c r="N38" s="26" t="n">
        <f aca="false">IF(K38="Descanso/Feriado",0,MIN(M38,Settings!$B$5))</f>
        <v>0</v>
      </c>
      <c r="O38" s="26" t="n">
        <f aca="false">IF(K38="Descanso/Feriado",M38,MAX(0,M38-Settings!$B$5))</f>
        <v>0</v>
      </c>
      <c r="P38" s="26" t="n">
        <f aca="false">P37+O37</f>
        <v>0.999999999999996</v>
      </c>
      <c r="Q38" s="7" t="str">
        <f aca="false">IF(P38&gt;=Settings!$B$8,"Superior","Normal")</f>
        <v>Normal</v>
      </c>
      <c r="R38" s="27" t="n">
        <f aca="false">IF(K38="Descanso/Feriado",IF(Q38="Superior",Settings!$B$14,Settings!$B$11),IF(Q38="Superior",Settings!$B$12,Settings!$B$9))</f>
        <v>0.25</v>
      </c>
      <c r="S38" s="27" t="n">
        <f aca="false">IF(Q38="Superior",Settings!$B$13,Settings!$B$10)</f>
        <v>0.375</v>
      </c>
      <c r="T38" s="28" t="n">
        <f aca="false">N38*Settings!$B$7</f>
        <v>0</v>
      </c>
      <c r="U38" s="28" t="n">
        <f aca="false">IF(J38&lt;&gt;"Y",0,IF(K38="Descanso/Feriado",O38*Settings!$B$7*(1+R38),MIN(O38,1)*Settings!$B$7*(1+R38)+MAX(O38-1,0)*Settings!$B$7*(1+S38)))</f>
        <v>0</v>
      </c>
      <c r="V38" s="28" t="n">
        <f aca="false">T38+U38</f>
        <v>0</v>
      </c>
      <c r="W38" s="7" t="str">
        <f aca="false">IF(AND(E38&lt;&gt;"",F38&lt;&gt;"",F38&lt;E38),"Confirme os horarios - saida do 1o periodo depois da entrada do 2o",IF(AND(J38="Y",K38&lt;&gt;"Descanso/Feriado",M38&gt;5,L38&lt;60),"Falta pausa de 1h ate as 5h de turno (Artigo 213.o)",""))</f>
        <v/>
      </c>
    </row>
    <row r="39" customFormat="false" ht="15" hidden="false" customHeight="false" outlineLevel="0" collapsed="false">
      <c r="A39" s="21" t="n">
        <v>26</v>
      </c>
      <c r="B39" s="22" t="n">
        <f aca="false">IF(A39&lt;=DAY(EOMONTH(DATE($E$9,$E$8,1),0)),DATE($E$9,$E$8,1)+A39-1,"")</f>
        <v>46260</v>
      </c>
      <c r="C39" s="7" t="str">
        <f aca="false">IF(B39="","",TEXT(B39,"dddd"))</f>
        <v>Wednesday</v>
      </c>
      <c r="D39" s="23"/>
      <c r="E39" s="23"/>
      <c r="F39" s="23"/>
      <c r="G39" s="23"/>
      <c r="H39" s="24"/>
      <c r="I39" s="24"/>
      <c r="J39" s="7" t="str">
        <f aca="false">IF(COUNTA(D39:G39)&gt;0,"Y","N")</f>
        <v>N</v>
      </c>
      <c r="K39" s="24"/>
      <c r="L39" s="25" t="n">
        <f aca="false">IF(AND(E39&lt;&gt;"",F39&lt;&gt;""),MAX(0,(F39-E39)*1440),0)</f>
        <v>0</v>
      </c>
      <c r="M39" s="26" t="n">
        <f aca="false">IF(AND(D39&lt;&gt;"",E39&lt;&gt;""),MOD(E39-D39,1)*24,0)+IF(AND(F39&lt;&gt;"",G39&lt;&gt;""),MOD(G39-F39,1)*24,0)</f>
        <v>0</v>
      </c>
      <c r="N39" s="26" t="n">
        <f aca="false">IF(K39="Descanso/Feriado",0,MIN(M39,Settings!$B$5))</f>
        <v>0</v>
      </c>
      <c r="O39" s="26" t="n">
        <f aca="false">IF(K39="Descanso/Feriado",M39,MAX(0,M39-Settings!$B$5))</f>
        <v>0</v>
      </c>
      <c r="P39" s="26" t="n">
        <f aca="false">P38+O38</f>
        <v>0.999999999999996</v>
      </c>
      <c r="Q39" s="7" t="str">
        <f aca="false">IF(P39&gt;=Settings!$B$8,"Superior","Normal")</f>
        <v>Normal</v>
      </c>
      <c r="R39" s="27" t="n">
        <f aca="false">IF(K39="Descanso/Feriado",IF(Q39="Superior",Settings!$B$14,Settings!$B$11),IF(Q39="Superior",Settings!$B$12,Settings!$B$9))</f>
        <v>0.25</v>
      </c>
      <c r="S39" s="27" t="n">
        <f aca="false">IF(Q39="Superior",Settings!$B$13,Settings!$B$10)</f>
        <v>0.375</v>
      </c>
      <c r="T39" s="28" t="n">
        <f aca="false">N39*Settings!$B$7</f>
        <v>0</v>
      </c>
      <c r="U39" s="28" t="n">
        <f aca="false">IF(J39&lt;&gt;"Y",0,IF(K39="Descanso/Feriado",O39*Settings!$B$7*(1+R39),MIN(O39,1)*Settings!$B$7*(1+R39)+MAX(O39-1,0)*Settings!$B$7*(1+S39)))</f>
        <v>0</v>
      </c>
      <c r="V39" s="28" t="n">
        <f aca="false">T39+U39</f>
        <v>0</v>
      </c>
      <c r="W39" s="7" t="str">
        <f aca="false">IF(AND(E39&lt;&gt;"",F39&lt;&gt;"",F39&lt;E39),"Confirme os horarios - saida do 1o periodo depois da entrada do 2o",IF(AND(J39="Y",K39&lt;&gt;"Descanso/Feriado",M39&gt;5,L39&lt;60),"Falta pausa de 1h ate as 5h de turno (Artigo 213.o)",""))</f>
        <v/>
      </c>
    </row>
    <row r="40" customFormat="false" ht="15" hidden="false" customHeight="false" outlineLevel="0" collapsed="false">
      <c r="A40" s="21" t="n">
        <v>27</v>
      </c>
      <c r="B40" s="22" t="n">
        <f aca="false">IF(A40&lt;=DAY(EOMONTH(DATE($E$9,$E$8,1),0)),DATE($E$9,$E$8,1)+A40-1,"")</f>
        <v>46261</v>
      </c>
      <c r="C40" s="7" t="str">
        <f aca="false">IF(B40="","",TEXT(B40,"dddd"))</f>
        <v>Thursday</v>
      </c>
      <c r="D40" s="23"/>
      <c r="E40" s="23"/>
      <c r="F40" s="23"/>
      <c r="G40" s="23"/>
      <c r="H40" s="24"/>
      <c r="I40" s="24"/>
      <c r="J40" s="7" t="str">
        <f aca="false">IF(COUNTA(D40:G40)&gt;0,"Y","N")</f>
        <v>N</v>
      </c>
      <c r="K40" s="24"/>
      <c r="L40" s="25" t="n">
        <f aca="false">IF(AND(E40&lt;&gt;"",F40&lt;&gt;""),MAX(0,(F40-E40)*1440),0)</f>
        <v>0</v>
      </c>
      <c r="M40" s="26" t="n">
        <f aca="false">IF(AND(D40&lt;&gt;"",E40&lt;&gt;""),MOD(E40-D40,1)*24,0)+IF(AND(F40&lt;&gt;"",G40&lt;&gt;""),MOD(G40-F40,1)*24,0)</f>
        <v>0</v>
      </c>
      <c r="N40" s="26" t="n">
        <f aca="false">IF(K40="Descanso/Feriado",0,MIN(M40,Settings!$B$5))</f>
        <v>0</v>
      </c>
      <c r="O40" s="26" t="n">
        <f aca="false">IF(K40="Descanso/Feriado",M40,MAX(0,M40-Settings!$B$5))</f>
        <v>0</v>
      </c>
      <c r="P40" s="26" t="n">
        <f aca="false">P39+O39</f>
        <v>0.999999999999996</v>
      </c>
      <c r="Q40" s="7" t="str">
        <f aca="false">IF(P40&gt;=Settings!$B$8,"Superior","Normal")</f>
        <v>Normal</v>
      </c>
      <c r="R40" s="27" t="n">
        <f aca="false">IF(K40="Descanso/Feriado",IF(Q40="Superior",Settings!$B$14,Settings!$B$11),IF(Q40="Superior",Settings!$B$12,Settings!$B$9))</f>
        <v>0.25</v>
      </c>
      <c r="S40" s="27" t="n">
        <f aca="false">IF(Q40="Superior",Settings!$B$13,Settings!$B$10)</f>
        <v>0.375</v>
      </c>
      <c r="T40" s="28" t="n">
        <f aca="false">N40*Settings!$B$7</f>
        <v>0</v>
      </c>
      <c r="U40" s="28" t="n">
        <f aca="false">IF(J40&lt;&gt;"Y",0,IF(K40="Descanso/Feriado",O40*Settings!$B$7*(1+R40),MIN(O40,1)*Settings!$B$7*(1+R40)+MAX(O40-1,0)*Settings!$B$7*(1+S40)))</f>
        <v>0</v>
      </c>
      <c r="V40" s="28" t="n">
        <f aca="false">T40+U40</f>
        <v>0</v>
      </c>
      <c r="W40" s="7" t="str">
        <f aca="false">IF(AND(E40&lt;&gt;"",F40&lt;&gt;"",F40&lt;E40),"Confirme os horarios - saida do 1o periodo depois da entrada do 2o",IF(AND(J40="Y",K40&lt;&gt;"Descanso/Feriado",M40&gt;5,L40&lt;60),"Falta pausa de 1h ate as 5h de turno (Artigo 213.o)",""))</f>
        <v/>
      </c>
    </row>
    <row r="41" customFormat="false" ht="15" hidden="false" customHeight="false" outlineLevel="0" collapsed="false">
      <c r="A41" s="21" t="n">
        <v>28</v>
      </c>
      <c r="B41" s="22" t="n">
        <f aca="false">IF(A41&lt;=DAY(EOMONTH(DATE($E$9,$E$8,1),0)),DATE($E$9,$E$8,1)+A41-1,"")</f>
        <v>46262</v>
      </c>
      <c r="C41" s="7" t="str">
        <f aca="false">IF(B41="","",TEXT(B41,"dddd"))</f>
        <v>Friday</v>
      </c>
      <c r="D41" s="23"/>
      <c r="E41" s="23"/>
      <c r="F41" s="23"/>
      <c r="G41" s="23"/>
      <c r="H41" s="24"/>
      <c r="I41" s="24"/>
      <c r="J41" s="7" t="str">
        <f aca="false">IF(COUNTA(D41:G41)&gt;0,"Y","N")</f>
        <v>N</v>
      </c>
      <c r="K41" s="24"/>
      <c r="L41" s="25" t="n">
        <f aca="false">IF(AND(E41&lt;&gt;"",F41&lt;&gt;""),MAX(0,(F41-E41)*1440),0)</f>
        <v>0</v>
      </c>
      <c r="M41" s="26" t="n">
        <f aca="false">IF(AND(D41&lt;&gt;"",E41&lt;&gt;""),MOD(E41-D41,1)*24,0)+IF(AND(F41&lt;&gt;"",G41&lt;&gt;""),MOD(G41-F41,1)*24,0)</f>
        <v>0</v>
      </c>
      <c r="N41" s="26" t="n">
        <f aca="false">IF(K41="Descanso/Feriado",0,MIN(M41,Settings!$B$5))</f>
        <v>0</v>
      </c>
      <c r="O41" s="26" t="n">
        <f aca="false">IF(K41="Descanso/Feriado",M41,MAX(0,M41-Settings!$B$5))</f>
        <v>0</v>
      </c>
      <c r="P41" s="26" t="n">
        <f aca="false">P40+O40</f>
        <v>0.999999999999996</v>
      </c>
      <c r="Q41" s="7" t="str">
        <f aca="false">IF(P41&gt;=Settings!$B$8,"Superior","Normal")</f>
        <v>Normal</v>
      </c>
      <c r="R41" s="27" t="n">
        <f aca="false">IF(K41="Descanso/Feriado",IF(Q41="Superior",Settings!$B$14,Settings!$B$11),IF(Q41="Superior",Settings!$B$12,Settings!$B$9))</f>
        <v>0.25</v>
      </c>
      <c r="S41" s="27" t="n">
        <f aca="false">IF(Q41="Superior",Settings!$B$13,Settings!$B$10)</f>
        <v>0.375</v>
      </c>
      <c r="T41" s="28" t="n">
        <f aca="false">N41*Settings!$B$7</f>
        <v>0</v>
      </c>
      <c r="U41" s="28" t="n">
        <f aca="false">IF(J41&lt;&gt;"Y",0,IF(K41="Descanso/Feriado",O41*Settings!$B$7*(1+R41),MIN(O41,1)*Settings!$B$7*(1+R41)+MAX(O41-1,0)*Settings!$B$7*(1+S41)))</f>
        <v>0</v>
      </c>
      <c r="V41" s="28" t="n">
        <f aca="false">T41+U41</f>
        <v>0</v>
      </c>
      <c r="W41" s="7" t="str">
        <f aca="false">IF(AND(E41&lt;&gt;"",F41&lt;&gt;"",F41&lt;E41),"Confirme os horarios - saida do 1o periodo depois da entrada do 2o",IF(AND(J41="Y",K41&lt;&gt;"Descanso/Feriado",M41&gt;5,L41&lt;60),"Falta pausa de 1h ate as 5h de turno (Artigo 213.o)",""))</f>
        <v/>
      </c>
    </row>
    <row r="42" customFormat="false" ht="15" hidden="false" customHeight="false" outlineLevel="0" collapsed="false">
      <c r="A42" s="21" t="n">
        <v>29</v>
      </c>
      <c r="B42" s="22" t="n">
        <f aca="false">IF(A42&lt;=DAY(EOMONTH(DATE($E$9,$E$8,1),0)),DATE($E$9,$E$8,1)+A42-1,"")</f>
        <v>46263</v>
      </c>
      <c r="C42" s="7" t="str">
        <f aca="false">IF(B42="","",TEXT(B42,"dddd"))</f>
        <v>Saturday</v>
      </c>
      <c r="D42" s="23"/>
      <c r="E42" s="23"/>
      <c r="F42" s="23"/>
      <c r="G42" s="23"/>
      <c r="H42" s="24"/>
      <c r="I42" s="24"/>
      <c r="J42" s="7" t="str">
        <f aca="false">IF(COUNTA(D42:G42)&gt;0,"Y","N")</f>
        <v>N</v>
      </c>
      <c r="K42" s="24"/>
      <c r="L42" s="25" t="n">
        <f aca="false">IF(AND(E42&lt;&gt;"",F42&lt;&gt;""),MAX(0,(F42-E42)*1440),0)</f>
        <v>0</v>
      </c>
      <c r="M42" s="26" t="n">
        <f aca="false">IF(AND(D42&lt;&gt;"",E42&lt;&gt;""),MOD(E42-D42,1)*24,0)+IF(AND(F42&lt;&gt;"",G42&lt;&gt;""),MOD(G42-F42,1)*24,0)</f>
        <v>0</v>
      </c>
      <c r="N42" s="26" t="n">
        <f aca="false">IF(K42="Descanso/Feriado",0,MIN(M42,Settings!$B$5))</f>
        <v>0</v>
      </c>
      <c r="O42" s="26" t="n">
        <f aca="false">IF(K42="Descanso/Feriado",M42,MAX(0,M42-Settings!$B$5))</f>
        <v>0</v>
      </c>
      <c r="P42" s="26" t="n">
        <f aca="false">P41+O41</f>
        <v>0.999999999999996</v>
      </c>
      <c r="Q42" s="7" t="str">
        <f aca="false">IF(P42&gt;=Settings!$B$8,"Superior","Normal")</f>
        <v>Normal</v>
      </c>
      <c r="R42" s="27" t="n">
        <f aca="false">IF(K42="Descanso/Feriado",IF(Q42="Superior",Settings!$B$14,Settings!$B$11),IF(Q42="Superior",Settings!$B$12,Settings!$B$9))</f>
        <v>0.25</v>
      </c>
      <c r="S42" s="27" t="n">
        <f aca="false">IF(Q42="Superior",Settings!$B$13,Settings!$B$10)</f>
        <v>0.375</v>
      </c>
      <c r="T42" s="28" t="n">
        <f aca="false">N42*Settings!$B$7</f>
        <v>0</v>
      </c>
      <c r="U42" s="28" t="n">
        <f aca="false">IF(J42&lt;&gt;"Y",0,IF(K42="Descanso/Feriado",O42*Settings!$B$7*(1+R42),MIN(O42,1)*Settings!$B$7*(1+R42)+MAX(O42-1,0)*Settings!$B$7*(1+S42)))</f>
        <v>0</v>
      </c>
      <c r="V42" s="28" t="n">
        <f aca="false">T42+U42</f>
        <v>0</v>
      </c>
      <c r="W42" s="7" t="str">
        <f aca="false">IF(AND(E42&lt;&gt;"",F42&lt;&gt;"",F42&lt;E42),"Confirme os horarios - saida do 1o periodo depois da entrada do 2o",IF(AND(J42="Y",K42&lt;&gt;"Descanso/Feriado",M42&gt;5,L42&lt;60),"Falta pausa de 1h ate as 5h de turno (Artigo 213.o)",""))</f>
        <v/>
      </c>
    </row>
    <row r="43" customFormat="false" ht="15" hidden="false" customHeight="false" outlineLevel="0" collapsed="false">
      <c r="A43" s="21" t="n">
        <v>30</v>
      </c>
      <c r="B43" s="22" t="n">
        <f aca="false">IF(A43&lt;=DAY(EOMONTH(DATE($E$9,$E$8,1),0)),DATE($E$9,$E$8,1)+A43-1,"")</f>
        <v>46264</v>
      </c>
      <c r="C43" s="7" t="str">
        <f aca="false">IF(B43="","",TEXT(B43,"dddd"))</f>
        <v>Sunday</v>
      </c>
      <c r="D43" s="23"/>
      <c r="E43" s="23"/>
      <c r="F43" s="23"/>
      <c r="G43" s="23"/>
      <c r="H43" s="24"/>
      <c r="I43" s="24"/>
      <c r="J43" s="7" t="str">
        <f aca="false">IF(COUNTA(D43:G43)&gt;0,"Y","N")</f>
        <v>N</v>
      </c>
      <c r="K43" s="24"/>
      <c r="L43" s="25" t="n">
        <f aca="false">IF(AND(E43&lt;&gt;"",F43&lt;&gt;""),MAX(0,(F43-E43)*1440),0)</f>
        <v>0</v>
      </c>
      <c r="M43" s="26" t="n">
        <f aca="false">IF(AND(D43&lt;&gt;"",E43&lt;&gt;""),MOD(E43-D43,1)*24,0)+IF(AND(F43&lt;&gt;"",G43&lt;&gt;""),MOD(G43-F43,1)*24,0)</f>
        <v>0</v>
      </c>
      <c r="N43" s="26" t="n">
        <f aca="false">IF(K43="Descanso/Feriado",0,MIN(M43,Settings!$B$5))</f>
        <v>0</v>
      </c>
      <c r="O43" s="26" t="n">
        <f aca="false">IF(K43="Descanso/Feriado",M43,MAX(0,M43-Settings!$B$5))</f>
        <v>0</v>
      </c>
      <c r="P43" s="26" t="n">
        <f aca="false">P42+O42</f>
        <v>0.999999999999996</v>
      </c>
      <c r="Q43" s="7" t="str">
        <f aca="false">IF(P43&gt;=Settings!$B$8,"Superior","Normal")</f>
        <v>Normal</v>
      </c>
      <c r="R43" s="27" t="n">
        <f aca="false">IF(K43="Descanso/Feriado",IF(Q43="Superior",Settings!$B$14,Settings!$B$11),IF(Q43="Superior",Settings!$B$12,Settings!$B$9))</f>
        <v>0.25</v>
      </c>
      <c r="S43" s="27" t="n">
        <f aca="false">IF(Q43="Superior",Settings!$B$13,Settings!$B$10)</f>
        <v>0.375</v>
      </c>
      <c r="T43" s="28" t="n">
        <f aca="false">N43*Settings!$B$7</f>
        <v>0</v>
      </c>
      <c r="U43" s="28" t="n">
        <f aca="false">IF(J43&lt;&gt;"Y",0,IF(K43="Descanso/Feriado",O43*Settings!$B$7*(1+R43),MIN(O43,1)*Settings!$B$7*(1+R43)+MAX(O43-1,0)*Settings!$B$7*(1+S43)))</f>
        <v>0</v>
      </c>
      <c r="V43" s="28" t="n">
        <f aca="false">T43+U43</f>
        <v>0</v>
      </c>
      <c r="W43" s="7" t="str">
        <f aca="false">IF(AND(E43&lt;&gt;"",F43&lt;&gt;"",F43&lt;E43),"Confirme os horarios - saida do 1o periodo depois da entrada do 2o",IF(AND(J43="Y",K43&lt;&gt;"Descanso/Feriado",M43&gt;5,L43&lt;60),"Falta pausa de 1h ate as 5h de turno (Artigo 213.o)",""))</f>
        <v/>
      </c>
    </row>
    <row r="44" customFormat="false" ht="15" hidden="false" customHeight="false" outlineLevel="0" collapsed="false">
      <c r="A44" s="21" t="n">
        <v>31</v>
      </c>
      <c r="B44" s="22" t="n">
        <f aca="false">IF(A44&lt;=DAY(EOMONTH(DATE($E$9,$E$8,1),0)),DATE($E$9,$E$8,1)+A44-1,"")</f>
        <v>46265</v>
      </c>
      <c r="C44" s="7" t="str">
        <f aca="false">IF(B44="","",TEXT(B44,"dddd"))</f>
        <v>Monday</v>
      </c>
      <c r="D44" s="23"/>
      <c r="E44" s="23"/>
      <c r="F44" s="23"/>
      <c r="G44" s="23"/>
      <c r="H44" s="24"/>
      <c r="I44" s="24"/>
      <c r="J44" s="7" t="str">
        <f aca="false">IF(COUNTA(D44:G44)&gt;0,"Y","N")</f>
        <v>N</v>
      </c>
      <c r="K44" s="24"/>
      <c r="L44" s="25" t="n">
        <f aca="false">IF(AND(E44&lt;&gt;"",F44&lt;&gt;""),MAX(0,(F44-E44)*1440),0)</f>
        <v>0</v>
      </c>
      <c r="M44" s="26" t="n">
        <f aca="false">IF(AND(D44&lt;&gt;"",E44&lt;&gt;""),MOD(E44-D44,1)*24,0)+IF(AND(F44&lt;&gt;"",G44&lt;&gt;""),MOD(G44-F44,1)*24,0)</f>
        <v>0</v>
      </c>
      <c r="N44" s="26" t="n">
        <f aca="false">IF(K44="Descanso/Feriado",0,MIN(M44,Settings!$B$5))</f>
        <v>0</v>
      </c>
      <c r="O44" s="26" t="n">
        <f aca="false">IF(K44="Descanso/Feriado",M44,MAX(0,M44-Settings!$B$5))</f>
        <v>0</v>
      </c>
      <c r="P44" s="26" t="n">
        <f aca="false">P43+O43</f>
        <v>0.999999999999996</v>
      </c>
      <c r="Q44" s="7" t="str">
        <f aca="false">IF(P44&gt;=Settings!$B$8,"Superior","Normal")</f>
        <v>Normal</v>
      </c>
      <c r="R44" s="27" t="n">
        <f aca="false">IF(K44="Descanso/Feriado",IF(Q44="Superior",Settings!$B$14,Settings!$B$11),IF(Q44="Superior",Settings!$B$12,Settings!$B$9))</f>
        <v>0.25</v>
      </c>
      <c r="S44" s="27" t="n">
        <f aca="false">IF(Q44="Superior",Settings!$B$13,Settings!$B$10)</f>
        <v>0.375</v>
      </c>
      <c r="T44" s="28" t="n">
        <f aca="false">N44*Settings!$B$7</f>
        <v>0</v>
      </c>
      <c r="U44" s="28" t="n">
        <f aca="false">IF(J44&lt;&gt;"Y",0,IF(K44="Descanso/Feriado",O44*Settings!$B$7*(1+R44),MIN(O44,1)*Settings!$B$7*(1+R44)+MAX(O44-1,0)*Settings!$B$7*(1+S44)))</f>
        <v>0</v>
      </c>
      <c r="V44" s="28" t="n">
        <f aca="false">T44+U44</f>
        <v>0</v>
      </c>
      <c r="W44" s="7" t="str">
        <f aca="false">IF(AND(E44&lt;&gt;"",F44&lt;&gt;"",F44&lt;E44),"Confirme os horarios - saida do 1o periodo depois da entrada do 2o",IF(AND(J44="Y",K44&lt;&gt;"Descanso/Feriado",M44&gt;5,L44&lt;60),"Falta pausa de 1h ate as 5h de turno (Artigo 213.o)",""))</f>
        <v/>
      </c>
    </row>
    <row r="46" customFormat="false" ht="15" hidden="false" customHeight="false" outlineLevel="0" collapsed="false">
      <c r="A46" s="29" t="s">
        <v>81</v>
      </c>
      <c r="B46" s="29"/>
      <c r="C46" s="29"/>
      <c r="D46" s="29"/>
      <c r="E46" s="29"/>
      <c r="F46" s="29"/>
      <c r="G46" s="29"/>
      <c r="H46" s="29"/>
      <c r="I46" s="29"/>
      <c r="M46" s="30" t="n">
        <f aca="false">SUM(M14:M44)</f>
        <v>9</v>
      </c>
      <c r="N46" s="30" t="n">
        <f aca="false">SUM(N14:N44)</f>
        <v>8</v>
      </c>
      <c r="O46" s="30" t="n">
        <f aca="false">SUM(O14:O44)</f>
        <v>0.999999999999996</v>
      </c>
      <c r="T46" s="31" t="n">
        <f aca="false">SUM(T14:T44)</f>
        <v>96</v>
      </c>
      <c r="U46" s="31" t="n">
        <f aca="false">SUM(U14:U44)</f>
        <v>14.9999999999999</v>
      </c>
      <c r="V46" s="31" t="n">
        <f aca="false">SUM(V14:V44)</f>
        <v>111</v>
      </c>
    </row>
    <row r="47" customFormat="false" ht="15" hidden="false" customHeight="true" outlineLevel="0" collapsed="false">
      <c r="A47" s="32" t="s">
        <v>82</v>
      </c>
      <c r="B47" s="32"/>
      <c r="C47" s="32"/>
      <c r="D47" s="32"/>
      <c r="E47" s="32"/>
      <c r="F47" s="32"/>
      <c r="G47" s="32"/>
      <c r="H47" s="32"/>
      <c r="I47" s="32"/>
      <c r="J47" s="32"/>
      <c r="K47" s="32"/>
      <c r="L47" s="32"/>
      <c r="M47" s="32"/>
      <c r="N47" s="32"/>
      <c r="O47" s="32"/>
      <c r="P47" s="32"/>
      <c r="Q47" s="32"/>
      <c r="R47" s="32"/>
      <c r="S47" s="32"/>
      <c r="T47" s="32"/>
      <c r="U47" s="32"/>
      <c r="V47" s="32"/>
      <c r="W47" s="32"/>
    </row>
    <row r="49" customFormat="false" ht="25.5" hidden="false" customHeight="true" outlineLevel="0" collapsed="false">
      <c r="A49" s="14" t="s">
        <v>83</v>
      </c>
      <c r="B49" s="14"/>
      <c r="C49" s="14"/>
      <c r="D49" s="14" t="s">
        <v>84</v>
      </c>
      <c r="E49" s="14"/>
      <c r="F49" s="14"/>
      <c r="G49" s="14" t="s">
        <v>85</v>
      </c>
      <c r="H49" s="14"/>
      <c r="I49" s="14"/>
    </row>
    <row r="50" customFormat="false" ht="15" hidden="false" customHeight="false" outlineLevel="0" collapsed="false">
      <c r="A50" s="33"/>
      <c r="B50" s="33"/>
      <c r="C50" s="33"/>
      <c r="D50" s="33"/>
      <c r="E50" s="33"/>
      <c r="F50" s="33"/>
      <c r="G50" s="33"/>
      <c r="H50" s="33"/>
      <c r="I50" s="33"/>
    </row>
  </sheetData>
  <mergeCells count="26">
    <mergeCell ref="A1:I1"/>
    <mergeCell ref="A2:W2"/>
    <mergeCell ref="A4:D4"/>
    <mergeCell ref="E4:H4"/>
    <mergeCell ref="A5:D5"/>
    <mergeCell ref="E5:H5"/>
    <mergeCell ref="A6:D6"/>
    <mergeCell ref="E6:H6"/>
    <mergeCell ref="A7:D7"/>
    <mergeCell ref="E7:H7"/>
    <mergeCell ref="A8:D8"/>
    <mergeCell ref="E8:H8"/>
    <mergeCell ref="A9:D9"/>
    <mergeCell ref="E9:H9"/>
    <mergeCell ref="A10:D10"/>
    <mergeCell ref="E10:H10"/>
    <mergeCell ref="A12:I12"/>
    <mergeCell ref="J12:W12"/>
    <mergeCell ref="A46:I46"/>
    <mergeCell ref="A47:W47"/>
    <mergeCell ref="A49:C49"/>
    <mergeCell ref="D49:F49"/>
    <mergeCell ref="G49:I49"/>
    <mergeCell ref="A50:C50"/>
    <mergeCell ref="D50:F50"/>
    <mergeCell ref="G50:I50"/>
  </mergeCells>
  <dataValidations count="2">
    <dataValidation allowBlank="true" errorStyle="stop" operator="between" showDropDown="false" showErrorMessage="false" showInputMessage="false" sqref="K14:K44" type="list">
      <formula1>"Normal,Descanso/Feriado"</formula1>
      <formula2>0</formula2>
    </dataValidation>
    <dataValidation allowBlank="false" errorStyle="stop" operator="between" showDropDown="false" showErrorMessage="false" showInputMessage="false" sqref="E8" type="list">
      <formula1>"1,2,3,4,5,6,7,8,9,10,11,12"</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2026-07-24T10:52:34Z</dcterms:created>
  <dc:creator>openpyxl</dc:creator>
  <dc:description/>
  <dc:language>en-US</dc:language>
  <cp:lastModifiedBy/>
  <dcterms:modified xsi:type="dcterms:W3CDTF">2026-07-24T10:52:34Z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