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Lisez-moi" sheetId="1" state="visible" r:id="rId1"/>
    <sheet name="1. Configuration" sheetId="2" state="visible" r:id="rId2"/>
    <sheet name="2. Employés" sheetId="3" state="visible" r:id="rId3"/>
    <sheet name="3. Registre des congés" sheetId="4" state="visible" r:id="rId4"/>
    <sheet name="4. Tableau de bord" sheetId="5" state="visible" r:id="rId5"/>
    <sheet name="5. Calendrier annuel" sheetId="6" state="visible" r:id="rId6"/>
    <sheet name="Jours fériés" sheetId="7" state="visible" r:id="rId7"/>
  </sheets>
  <definedNames>
    <definedName name="JoursFeries">'Jours fériés'!$A$5:$A$30</definedName>
  </definedNames>
  <calcPr calcId="124519" fullCalcOnLoad="1" refMode="A1" iterate="0" iterateCount="100" iterateDelta="0.0001"/>
</workbook>
</file>

<file path=xl/styles.xml><?xml version="1.0" encoding="utf-8"?>
<styleSheet xmlns="http://schemas.openxmlformats.org/spreadsheetml/2006/main">
  <numFmts count="4">
    <numFmt numFmtId="164" formatCode="dd\ mmm\ yyyy"/>
    <numFmt numFmtId="165" formatCode="0.0;\-0.0;\-"/>
    <numFmt numFmtId="166" formatCode="0;0;;"/>
    <numFmt numFmtId="167" formatCode="dd/mm/yyyy"/>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1">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7" fontId="16" fillId="0" borderId="2" applyAlignment="1" pivotButton="0" quotePrefix="0" xfId="0">
      <alignment horizontal="center" vertical="center" wrapText="1"/>
    </xf>
    <xf numFmtId="167" fontId="16" fillId="3" borderId="2" applyAlignment="1" pivotButton="0" quotePrefix="0" xfId="0">
      <alignment horizontal="center"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B2: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2" ht="31.5" customHeight="1" s="55">
      <c r="B2" s="56" t="inlineStr">
        <is>
          <t>Book Time Off · Suivi des congés du personnel</t>
        </is>
      </c>
    </row>
    <row r="3" ht="15" customHeight="1" s="55">
      <c r="B3" s="57" t="inlineStr">
        <is>
          <t>Modèle gratuit • Gestion des congés à Monaco • Compatible Excel + Google Sheets</t>
        </is>
      </c>
    </row>
    <row r="5" ht="15" customHeight="1" s="55">
      <c r="B5" s="58" t="inlineStr">
        <is>
          <t>CE QU’EST CE MODÈLE</t>
        </is>
      </c>
    </row>
    <row r="6" ht="45" customHeight="1" s="55">
      <c r="B6" s="59" t="inlineStr">
        <is>
          <t>Un tableau de suivi des congés payés simple, piloté par des formules, pour les petites équipes monégasques. Il calcule les jours ouvrables posés (hors dimanches et jours fériés), suit le droit, les jours pris et les jours restants de chaque salarié, et offre une vue calendrier de toute l’année. À Monaco, les congés se comptent en jours ouvrables (du lundi au samedi) : 30 jours ouvrables par an = 5 semaines = 25 jours ouvrés.</t>
        </is>
      </c>
    </row>
    <row r="8" ht="15" customHeight="1" s="55">
      <c r="B8" s="58" t="inlineStr">
        <is>
          <t>COMMENT L’UTILISER, DANS L’ORDRE</t>
        </is>
      </c>
    </row>
    <row r="9" ht="15" customHeight="1" s="55">
      <c r="B9" s="60" t="inlineStr">
        <is>
          <t>1. Configuration</t>
        </is>
      </c>
    </row>
    <row r="10" ht="36" customHeight="1" s="55">
      <c r="B10" s="61" t="inlineStr">
        <is>
          <t>Saisissez le nom de l’entreprise, la date de début de la période de référence (1er mai par défaut à Monaco) et le droit annuel par défaut. Les cellules jaunes sont des saisies : modifiez-les. Les cellules blanches sont des formules : n’y touchez pas.</t>
        </is>
      </c>
    </row>
    <row r="12" ht="15" customHeight="1" s="55">
      <c r="B12" s="60" t="inlineStr">
        <is>
          <t>2. Employés</t>
        </is>
      </c>
    </row>
    <row r="13" ht="36" customHeight="1" s="55">
      <c r="B13" s="61" t="inlineStr">
        <is>
          <t>Ajoutez chaque membre du personnel : nom, date d’arrivée, jours travaillés par semaine, droit annuel (jours ouvrables) et report éventuel de la période précédente. La colonne « Droit cette année » se proratise automatiquement pour les arrivées et les départs.</t>
        </is>
      </c>
    </row>
    <row r="15" ht="15" customHeight="1" s="55">
      <c r="B15" s="60" t="inlineStr">
        <is>
          <t>3. Registre des congés</t>
        </is>
      </c>
    </row>
    <row r="16" ht="36" customHeight="1" s="55">
      <c r="B16" s="61" t="inlineStr">
        <is>
          <t>Enregistrez chaque congé : choisissez la personne, le type de congé, puis les dates de début et de fin. La colonne « Jours » calcule automatiquement les jours ouvrables (lundi-samedi), hors jours fériés.</t>
        </is>
      </c>
    </row>
    <row r="18" ht="15" customHeight="1" s="55">
      <c r="B18" s="60" t="inlineStr">
        <is>
          <t>4. Tableau de bord</t>
        </is>
      </c>
    </row>
    <row r="19" ht="36" customHeight="1" s="55">
      <c r="B19" s="61" t="inlineStr">
        <is>
          <t>Résumé par salarié : droit, pris (approuvé), réservé (en attente), restant. Les cellules passent au rouge si le solde devient négatif.</t>
        </is>
      </c>
    </row>
    <row r="21" ht="15" customHeight="1" s="55">
      <c r="B21" s="60" t="inlineStr">
        <is>
          <t>5. Calendrier annuel</t>
        </is>
      </c>
    </row>
    <row r="22" ht="36" customHeight="1" s="55">
      <c r="B22" s="61" t="inlineStr">
        <is>
          <t>L’année en un coup d’œil. Lignes = salariés, colonnes = semaines de l’année. Les cellules se remplissent de bleu quand un congé est posé cette semaine-là, avec le nombre de jours.</t>
        </is>
      </c>
    </row>
    <row r="24" ht="15" customHeight="1" s="55">
      <c r="B24" s="60" t="inlineStr">
        <is>
          <t>Jours fériés</t>
        </is>
      </c>
    </row>
    <row r="25" ht="36" customHeight="1" s="55">
      <c r="B25" s="61" t="inlineStr">
        <is>
          <t>Données de référence. Les 12 jours fériés monégasques de 2026 et 2027 sont préchargés et exclus du décompte des jours de congé. Quand un jour férié fixe tombe un dimanche, il est reporté au lundi suivant : ces reports figurent déjà dans la liste.</t>
        </is>
      </c>
    </row>
    <row r="27" ht="15" customHeight="1" s="55">
      <c r="B27" s="58" t="inlineStr">
        <is>
          <t>UTILISER CE FICHIER DANS GOOGLE SHEETS</t>
        </is>
      </c>
    </row>
    <row r="28" ht="36" customHeight="1" s="55">
      <c r="B28" s="61" t="inlineStr">
        <is>
          <t>1. Enregistrez ce fichier sur votre ordinateur.  2. Allez sur drive.google.com et importez-le.  3. Clic droit sur le fichier importé &gt; Ouvrir avec &gt; Google Sheets.  Google Sheets le convertit. Toutes les formules et listes déroulantes fonctionnent dans Sheets.</t>
        </is>
      </c>
    </row>
    <row r="30" ht="15" customHeight="1" s="55">
      <c r="B30" s="58" t="inlineStr">
        <is>
          <t>NOTES IMPORTANTES</t>
        </is>
      </c>
    </row>
    <row r="31" ht="21.75" customHeight="1" s="55">
      <c r="B31" s="61" t="inlineStr">
        <is>
          <t>• Ne supprimez pas et n’insérez pas de colonnes : les formules pointent vers des colonnes précises.</t>
        </is>
      </c>
    </row>
    <row r="32" ht="21.75" customHeight="1" s="55">
      <c r="B32" s="61" t="inlineStr">
        <is>
          <t>• Ajoutez un salarié en copiant une ligne existante (cela préserve les formules).</t>
        </is>
      </c>
    </row>
    <row r="33" ht="21.75" customHeight="1" s="55">
      <c r="B33" s="61" t="inlineStr">
        <is>
          <t>• Ajoutez un congé en saisissant les données dans la première ligne vide du Registre des congés.</t>
        </is>
      </c>
    </row>
    <row r="34" ht="21.75" customHeight="1" s="55">
      <c r="B34" s="61" t="inlineStr">
        <is>
          <t>• En fin de période : copiez le fichier, renommez la copie pour la période suivante, puis mettez à jour les dates sur la feuille Configuration et videz le Registre des congés.</t>
        </is>
      </c>
    </row>
    <row r="35" ht="21.75" customHeight="1" s="55">
      <c r="B35" s="61" t="inlineStr">
        <is>
          <t>• Ce modèle sert uniquement au suivi. Il ne remplace ni un conseil RH ni un conseil juridique. À Monaco, le minimum légal est de 2,5 jours ouvrables de congés payés par mois de travail, soit 30 jours ouvrables (5 semaines) par an ; comme les jours ouvrables vont du lundi au samedi, cela équivaut à 25 jours ouvrés pour une semaine du lundi au vendredi (Loi n° 619, legimonaco.mc).</t>
        </is>
      </c>
    </row>
    <row r="37" ht="15" customHeight="1" s="55">
      <c r="B37" s="62" t="inlineStr">
        <is>
          <t>Envie d’approbations, d’un accès mobile, de notifications automatiques et d’un vrai historique ?</t>
        </is>
      </c>
    </row>
    <row r="38" ht="15" customHeight="1" s="55">
      <c r="B38" s="60" t="inlineStr">
        <is>
          <t>Essayez Book Time Off : la gestion des congés pour les équipes monégasques, à 1 €/utilisateur/mois.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B2: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2" ht="27.75" customHeight="1" s="55">
      <c r="B2" s="63" t="inlineStr">
        <is>
          <t>Configuration</t>
        </is>
      </c>
    </row>
    <row r="3" ht="15" customHeight="1" s="55">
      <c r="B3" s="64" t="inlineStr">
        <is>
          <t>Cellules jaunes = saisies (modifiez-les). Cellules bleues = calculées.</t>
        </is>
      </c>
    </row>
    <row r="5" ht="21.75" customHeight="1" s="55">
      <c r="B5" s="65" t="inlineStr">
        <is>
          <t>Entreprise</t>
        </is>
      </c>
      <c r="C5" s="66" t="n"/>
    </row>
    <row r="6" ht="27.75" customHeight="1" s="55">
      <c r="B6" s="67" t="inlineStr">
        <is>
          <t>Nom de l’entreprise</t>
        </is>
      </c>
      <c r="C6" s="68" t="inlineStr">
        <is>
          <t>Acme Monaco SARL</t>
        </is>
      </c>
      <c r="D6" s="69" t="inlineStr">
        <is>
          <t>Remplacez par le nom de votre entreprise.</t>
        </is>
      </c>
    </row>
    <row r="8" ht="21.75" customHeight="1" s="55">
      <c r="B8" s="65" t="inlineStr">
        <is>
          <t>Période de référence</t>
        </is>
      </c>
      <c r="C8" s="66" t="n"/>
    </row>
    <row r="9" ht="27.75" customHeight="1" s="55">
      <c r="B9" s="67" t="inlineStr">
        <is>
          <t>Date de début de la période de référence</t>
        </is>
      </c>
      <c r="C9" s="70" t="n">
        <v>46143</v>
      </c>
      <c r="D9" s="69" t="inlineStr">
        <is>
          <t>À Monaco, la période de référence légale court du 1er mai au 30 avril. Gardez le 1er mai, sauf accord contraire.</t>
        </is>
      </c>
    </row>
    <row r="10" ht="27.75" customHeight="1" s="55">
      <c r="B10" s="67" t="inlineStr">
        <is>
          <t>Date de fin de la période de référence</t>
        </is>
      </c>
      <c r="C10" s="71">
        <f>EDATE(C9,12)-1</f>
        <v/>
      </c>
      <c r="D10" s="69" t="inlineStr">
        <is>
          <t>Calculée automatiquement : 12 mois après la date de début, moins un jour (30 avril).</t>
        </is>
      </c>
    </row>
    <row r="12" ht="21.75" customHeight="1" s="55">
      <c r="B12" s="65" t="inlineStr">
        <is>
          <t>Jours fériés</t>
        </is>
      </c>
      <c r="C12" s="66" t="n"/>
    </row>
    <row r="13" ht="27.75" customHeight="1" s="55">
      <c r="B13" s="67" t="inlineStr">
        <is>
          <t>Liste des jours fériés</t>
        </is>
      </c>
      <c r="C13" s="68" t="inlineStr">
        <is>
          <t>Monaco (12 jours fériés nationaux)</t>
        </is>
      </c>
      <c r="D13" s="69" t="inlineStr">
        <is>
          <t>Les 12 jours fériés monégasques de 2026-27 sont préchargés sur la feuille Jours fériés, reports du dimanche au lundi compris.</t>
        </is>
      </c>
    </row>
    <row r="15" ht="21.75" customHeight="1" s="55">
      <c r="B15" s="65" t="inlineStr">
        <is>
          <t>Droit par défaut</t>
        </is>
      </c>
      <c r="C15" s="66" t="n"/>
    </row>
    <row r="16" ht="27.75" customHeight="1" s="55">
      <c r="B16" s="67" t="inlineStr">
        <is>
          <t>Droit annuel par défaut (jours ouvrables)</t>
        </is>
      </c>
      <c r="C16" s="68" t="n">
        <v>30</v>
      </c>
      <c r="D16" s="69" t="inlineStr">
        <is>
          <t>Jours ouvrables (lundi-samedi) par an pour un temps plein, hors jours fériés. Le minimum légal à Monaco est de 2,5 jours ouvrables par mois, soit 30 jours ouvrables (5 semaines), l’équivalent de 25 jours ouvrés du lundi au vendredi (Loi n° 619).</t>
        </is>
      </c>
    </row>
    <row r="17" ht="27.75" customHeight="1" s="55">
      <c r="B17" s="67" t="inlineStr">
        <is>
          <t>Semaine de travail standard (jours ouvrables)</t>
        </is>
      </c>
      <c r="C17" s="68" t="n">
        <v>6</v>
      </c>
      <c r="D17" s="69" t="inlineStr">
        <is>
          <t>Sert aux calculs de prorata. À Monaco, la semaine ouvrable compte 6 jours (lundi-samedi).</t>
        </is>
      </c>
    </row>
    <row r="18" ht="27.75" customHeight="1" s="55">
      <c r="B18" s="67" t="inlineStr">
        <is>
          <t>Les jours fériés comptent comme jours de congé ?</t>
        </is>
      </c>
      <c r="C18" s="68" t="inlineStr">
        <is>
          <t>Non</t>
        </is>
      </c>
      <c r="D18" s="69" t="inlineStr">
        <is>
          <t>Si « Non », les jours fériés sont automatiquement exclus du décompte des jours de congé (le cas le plus courant). Si « Oui », l’équipe travaille les jours fériés.</t>
        </is>
      </c>
    </row>
    <row r="20" ht="36" customHeight="1" s="55">
      <c r="B20" s="72" t="inlineStr">
        <is>
          <t>Astuce :</t>
        </is>
      </c>
      <c r="C20" s="73" t="inlineStr">
        <is>
          <t>La feuille Jours fériés alimente automatiquement toutes les formules de décompte.</t>
        </is>
      </c>
    </row>
  </sheetData>
  <mergeCells count="1">
    <mergeCell ref="C20:D20"/>
  </mergeCells>
  <dataValidations count="1">
    <dataValidation sqref="C18" showDropDown="0" showInputMessage="0" showErrorMessage="0" allowBlank="0" type="list" errorStyle="stop" operator="between">
      <formula1>"Oui,Non"</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Employés</t>
        </is>
      </c>
    </row>
    <row r="2" ht="15" customHeight="1" s="55">
      <c r="A2" s="64" t="inlineStr">
        <is>
          <t>Une ligne par salarié. Les cellules jaunes sont des saisies. Les bleues se calculent toutes seules. Ne supprimez pas les formules.</t>
        </is>
      </c>
    </row>
    <row r="4" ht="36" customHeight="1" s="55">
      <c r="A4" s="74" t="inlineStr">
        <is>
          <t>Nom</t>
        </is>
      </c>
      <c r="B4" s="74" t="inlineStr">
        <is>
          <t>Date d’arrivée</t>
        </is>
      </c>
      <c r="C4" s="74" t="inlineStr">
        <is>
          <t>Date de départ</t>
        </is>
      </c>
      <c r="D4" s="74" t="inlineStr">
        <is>
          <t>Jours ouvrables travaillés/semaine</t>
        </is>
      </c>
      <c r="E4" s="74" t="inlineStr">
        <is>
          <t>Droit annuel (jours ouvrables)</t>
        </is>
      </c>
      <c r="F4" s="74" t="inlineStr">
        <is>
          <t>Report de la période précédente</t>
        </is>
      </c>
      <c r="G4" s="74" t="inlineStr">
        <is>
          <t>Droit cette année</t>
        </is>
      </c>
      <c r="H4" s="74" t="inlineStr">
        <is>
          <t>Pris</t>
        </is>
      </c>
      <c r="I4" s="74" t="inlineStr">
        <is>
          <t>Réservé</t>
        </is>
      </c>
      <c r="J4" s="74" t="inlineStr">
        <is>
          <t>Restant</t>
        </is>
      </c>
    </row>
    <row r="5" ht="21.75" customHeight="1" s="55">
      <c r="A5" s="75" t="inlineStr">
        <is>
          <t>Camille Roux</t>
        </is>
      </c>
      <c r="B5" s="76" t="n">
        <v>37998</v>
      </c>
      <c r="C5" s="77" t="n"/>
      <c r="D5" s="78" t="n">
        <v>6</v>
      </c>
      <c r="E5" s="78" t="n">
        <v>32</v>
      </c>
      <c r="F5" s="78" t="n">
        <v>3</v>
      </c>
      <c r="G5" s="79">
        <f>IF($A5="","",ROUND($E5*MAX(0,MIN('1. Configuration'!$C$10,IF($C5="",'1. Configuration'!$C$10,$C5))-MAX('1. Configuration'!$C$9,$B5)+1)/('1. Configuration'!$C$10-'1. Configuration'!$C$9+1),1)+IF(AND($A5&lt;&gt;"",$B5&lt;='1. Configuration'!$C$9),$F5,0))</f>
        <v/>
      </c>
      <c r="H5" s="79">
        <f>IF($A5="","",SUMIFS('3. Registre des congés'!$E:$E,'3. Registre des congés'!$A:$A,$A5,'3. Registre des congés'!$B:$B,"Congé",'3. Registre des congés'!$F:$F,"Approuvé",'3. Registre des congés'!$C:$C,"&gt;="&amp;'1. Configuration'!$C$9,'3. Registre des congés'!$C:$C,"&lt;="&amp;'1. Configuration'!$C$10))</f>
        <v/>
      </c>
      <c r="I5" s="79">
        <f>IF($A5="","",SUMIFS('3. Registre des congés'!$E:$E,'3. Registre des congés'!$A:$A,$A5,'3. Registre des congés'!$B:$B,"Congé",'3. Registre des congés'!$F:$F,"En attente",'3. Registre des congés'!$C:$C,"&gt;="&amp;'1. Configuration'!$C$9,'3. Registre des congés'!$C:$C,"&lt;="&amp;'1. Configuration'!$C$10))</f>
        <v/>
      </c>
      <c r="J5" s="79">
        <f>IF($A5="","",$G5-$H5-$I5)</f>
        <v/>
      </c>
    </row>
    <row r="6" ht="21.75" customHeight="1" s="55">
      <c r="A6" s="75" t="inlineStr">
        <is>
          <t>Antoine Blanc</t>
        </is>
      </c>
      <c r="B6" s="76" t="n">
        <v>45444</v>
      </c>
      <c r="C6" s="77" t="n"/>
      <c r="D6" s="78" t="n">
        <v>6</v>
      </c>
      <c r="E6" s="78" t="n">
        <v>30</v>
      </c>
      <c r="F6" s="78" t="n">
        <v>0</v>
      </c>
      <c r="G6" s="79">
        <f>IF($A6="","",ROUND($E6*MAX(0,MIN('1. Configuration'!$C$10,IF($C6="",'1. Configuration'!$C$10,$C6))-MAX('1. Configuration'!$C$9,$B6)+1)/('1. Configuration'!$C$10-'1. Configuration'!$C$9+1),1)+IF(AND($A6&lt;&gt;"",$B6&lt;='1. Configuration'!$C$9),$F6,0))</f>
        <v/>
      </c>
      <c r="H6" s="79">
        <f>IF($A6="","",SUMIFS('3. Registre des congés'!$E:$E,'3. Registre des congés'!$A:$A,$A6,'3. Registre des congés'!$B:$B,"Congé",'3. Registre des congés'!$F:$F,"Approuvé",'3. Registre des congés'!$C:$C,"&gt;="&amp;'1. Configuration'!$C$9,'3. Registre des congés'!$C:$C,"&lt;="&amp;'1. Configuration'!$C$10))</f>
        <v/>
      </c>
      <c r="I6" s="79">
        <f>IF($A6="","",SUMIFS('3. Registre des congés'!$E:$E,'3. Registre des congés'!$A:$A,$A6,'3. Registre des congés'!$B:$B,"Congé",'3. Registre des congés'!$F:$F,"En attente",'3. Registre des congés'!$C:$C,"&gt;="&amp;'1. Configuration'!$C$9,'3. Registre des congés'!$C:$C,"&lt;="&amp;'1. Configuration'!$C$10))</f>
        <v/>
      </c>
      <c r="J6" s="79">
        <f>IF($A6="","",$G6-$H6-$I6)</f>
        <v/>
      </c>
    </row>
    <row r="7" ht="21.75" customHeight="1" s="55">
      <c r="A7" s="75" t="inlineStr">
        <is>
          <t>Chloé Rossi</t>
        </is>
      </c>
      <c r="B7" s="76" t="n">
        <v>46249</v>
      </c>
      <c r="C7" s="77" t="n"/>
      <c r="D7" s="78" t="n">
        <v>6</v>
      </c>
      <c r="E7" s="78" t="n">
        <v>30</v>
      </c>
      <c r="F7" s="78" t="n">
        <v>0</v>
      </c>
      <c r="G7" s="79">
        <f>IF($A7="","",ROUND($E7*MAX(0,MIN('1. Configuration'!$C$10,IF($C7="",'1. Configuration'!$C$10,$C7))-MAX('1. Configuration'!$C$9,$B7)+1)/('1. Configuration'!$C$10-'1. Configuration'!$C$9+1),1)+IF(AND($A7&lt;&gt;"",$B7&lt;='1. Configuration'!$C$9),$F7,0))</f>
        <v/>
      </c>
      <c r="H7" s="79">
        <f>IF($A7="","",SUMIFS('3. Registre des congés'!$E:$E,'3. Registre des congés'!$A:$A,$A7,'3. Registre des congés'!$B:$B,"Congé",'3. Registre des congés'!$F:$F,"Approuvé",'3. Registre des congés'!$C:$C,"&gt;="&amp;'1. Configuration'!$C$9,'3. Registre des congés'!$C:$C,"&lt;="&amp;'1. Configuration'!$C$10))</f>
        <v/>
      </c>
      <c r="I7" s="79">
        <f>IF($A7="","",SUMIFS('3. Registre des congés'!$E:$E,'3. Registre des congés'!$A:$A,$A7,'3. Registre des congés'!$B:$B,"Congé",'3. Registre des congés'!$F:$F,"En attente",'3. Registre des congés'!$C:$C,"&gt;="&amp;'1. Configuration'!$C$9,'3. Registre des congés'!$C:$C,"&lt;="&amp;'1. Configuration'!$C$10))</f>
        <v/>
      </c>
      <c r="J7" s="79">
        <f>IF($A7="","",$G7-$H7-$I7)</f>
        <v/>
      </c>
    </row>
    <row r="8" ht="21.75" customHeight="1" s="55">
      <c r="A8" s="75" t="inlineStr">
        <is>
          <t>Marco Ferrari</t>
        </is>
      </c>
      <c r="B8" s="76" t="n">
        <v>44417</v>
      </c>
      <c r="C8" s="77" t="n"/>
      <c r="D8" s="78" t="n">
        <v>3</v>
      </c>
      <c r="E8" s="78" t="n">
        <v>15</v>
      </c>
      <c r="F8" s="78" t="n">
        <v>1</v>
      </c>
      <c r="G8" s="79">
        <f>IF($A8="","",ROUND($E8*MAX(0,MIN('1. Configuration'!$C$10,IF($C8="",'1. Configuration'!$C$10,$C8))-MAX('1. Configuration'!$C$9,$B8)+1)/('1. Configuration'!$C$10-'1. Configuration'!$C$9+1),1)+IF(AND($A8&lt;&gt;"",$B8&lt;='1. Configuration'!$C$9),$F8,0))</f>
        <v/>
      </c>
      <c r="H8" s="79">
        <f>IF($A8="","",SUMIFS('3. Registre des congés'!$E:$E,'3. Registre des congés'!$A:$A,$A8,'3. Registre des congés'!$B:$B,"Congé",'3. Registre des congés'!$F:$F,"Approuvé",'3. Registre des congés'!$C:$C,"&gt;="&amp;'1. Configuration'!$C$9,'3. Registre des congés'!$C:$C,"&lt;="&amp;'1. Configuration'!$C$10))</f>
        <v/>
      </c>
      <c r="I8" s="79">
        <f>IF($A8="","",SUMIFS('3. Registre des congés'!$E:$E,'3. Registre des congés'!$A:$A,$A8,'3. Registre des congés'!$B:$B,"Congé",'3. Registre des congés'!$F:$F,"En attente",'3. Registre des congés'!$C:$C,"&gt;="&amp;'1. Configuration'!$C$9,'3. Registre des congés'!$C:$C,"&lt;="&amp;'1. Configuration'!$C$10))</f>
        <v/>
      </c>
      <c r="J8" s="79">
        <f>IF($A8="","",$G8-$H8-$I8)</f>
        <v/>
      </c>
    </row>
    <row r="9" ht="21.75" customHeight="1" s="55">
      <c r="A9" s="75" t="inlineStr">
        <is>
          <t>Emma Petit</t>
        </is>
      </c>
      <c r="B9" s="76" t="n">
        <v>43836</v>
      </c>
      <c r="C9" s="76" t="n">
        <v>46387</v>
      </c>
      <c r="D9" s="78" t="n">
        <v>6</v>
      </c>
      <c r="E9" s="78" t="n">
        <v>30</v>
      </c>
      <c r="F9" s="78" t="n">
        <v>0</v>
      </c>
      <c r="G9" s="79">
        <f>IF($A9="","",ROUND($E9*MAX(0,MIN('1. Configuration'!$C$10,IF($C9="",'1. Configuration'!$C$10,$C9))-MAX('1. Configuration'!$C$9,$B9)+1)/('1. Configuration'!$C$10-'1. Configuration'!$C$9+1),1)+IF(AND($A9&lt;&gt;"",$B9&lt;='1. Configuration'!$C$9),$F9,0))</f>
        <v/>
      </c>
      <c r="H9" s="79">
        <f>IF($A9="","",SUMIFS('3. Registre des congés'!$E:$E,'3. Registre des congés'!$A:$A,$A9,'3. Registre des congés'!$B:$B,"Congé",'3. Registre des congés'!$F:$F,"Approuvé",'3. Registre des congés'!$C:$C,"&gt;="&amp;'1. Configuration'!$C$9,'3. Registre des congés'!$C:$C,"&lt;="&amp;'1. Configuration'!$C$10))</f>
        <v/>
      </c>
      <c r="I9" s="79">
        <f>IF($A9="","",SUMIFS('3. Registre des congés'!$E:$E,'3. Registre des congés'!$A:$A,$A9,'3. Registre des congés'!$B:$B,"Congé",'3. Registre des congés'!$F:$F,"En attente",'3. Registre des congés'!$C:$C,"&gt;="&amp;'1. Configuration'!$C$9,'3. Registre des congés'!$C:$C,"&lt;="&amp;'1. Configuration'!$C$10))</f>
        <v/>
      </c>
      <c r="J9" s="79">
        <f>IF($A9="","",$G9-$H9-$I9)</f>
        <v/>
      </c>
    </row>
    <row r="10" ht="21.75" customHeight="1" s="55">
      <c r="A10" s="75" t="n"/>
      <c r="B10" s="77" t="n"/>
      <c r="C10" s="77" t="n"/>
      <c r="D10" s="78" t="n"/>
      <c r="E10" s="78" t="n"/>
      <c r="F10" s="78" t="n"/>
      <c r="G10" s="79">
        <f>IF($A10="","",ROUND($E10*MAX(0,MIN('1. Configuration'!$C$10,IF($C10="",'1. Configuration'!$C$10,$C10))-MAX('1. Configuration'!$C$9,$B10)+1)/('1. Configuration'!$C$10-'1. Configuration'!$C$9+1),1)+IF(AND($A10&lt;&gt;"",$B10&lt;='1. Configuration'!$C$9),$F10,0))</f>
        <v/>
      </c>
      <c r="H10" s="79">
        <f>IF($A10="","",SUMIFS('3. Registre des congés'!$E:$E,'3. Registre des congés'!$A:$A,$A10,'3. Registre des congés'!$B:$B,"Congé",'3. Registre des congés'!$F:$F,"Approuvé",'3. Registre des congés'!$C:$C,"&gt;="&amp;'1. Configuration'!$C$9,'3. Registre des congés'!$C:$C,"&lt;="&amp;'1. Configuration'!$C$10))</f>
        <v/>
      </c>
      <c r="I10" s="79">
        <f>IF($A10="","",SUMIFS('3. Registre des congés'!$E:$E,'3. Registre des congés'!$A:$A,$A10,'3. Registre des congés'!$B:$B,"Congé",'3. Registre des congés'!$F:$F,"En attente",'3. Registre des congés'!$C:$C,"&gt;="&amp;'1. Configuration'!$C$9,'3. Registre des congés'!$C:$C,"&lt;="&amp;'1. Configuration'!$C$10))</f>
        <v/>
      </c>
      <c r="J10" s="79">
        <f>IF($A10="","",$G10-$H10-$I10)</f>
        <v/>
      </c>
    </row>
    <row r="11" ht="21.75" customHeight="1" s="55">
      <c r="A11" s="75" t="n"/>
      <c r="B11" s="77" t="n"/>
      <c r="C11" s="77" t="n"/>
      <c r="D11" s="78" t="n"/>
      <c r="E11" s="78" t="n"/>
      <c r="F11" s="78" t="n"/>
      <c r="G11" s="79">
        <f>IF($A11="","",ROUND($E11*MAX(0,MIN('1. Configuration'!$C$10,IF($C11="",'1. Configuration'!$C$10,$C11))-MAX('1. Configuration'!$C$9,$B11)+1)/('1. Configuration'!$C$10-'1. Configuration'!$C$9+1),1)+IF(AND($A11&lt;&gt;"",$B11&lt;='1. Configuration'!$C$9),$F11,0))</f>
        <v/>
      </c>
      <c r="H11" s="79">
        <f>IF($A11="","",SUMIFS('3. Registre des congés'!$E:$E,'3. Registre des congés'!$A:$A,$A11,'3. Registre des congés'!$B:$B,"Congé",'3. Registre des congés'!$F:$F,"Approuvé",'3. Registre des congés'!$C:$C,"&gt;="&amp;'1. Configuration'!$C$9,'3. Registre des congés'!$C:$C,"&lt;="&amp;'1. Configuration'!$C$10))</f>
        <v/>
      </c>
      <c r="I11" s="79">
        <f>IF($A11="","",SUMIFS('3. Registre des congés'!$E:$E,'3. Registre des congés'!$A:$A,$A11,'3. Registre des congés'!$B:$B,"Congé",'3. Registre des congés'!$F:$F,"En attente",'3. Registre des congés'!$C:$C,"&gt;="&amp;'1. Configuration'!$C$9,'3. Registre des congés'!$C:$C,"&lt;="&amp;'1. Configuration'!$C$10))</f>
        <v/>
      </c>
      <c r="J11" s="79">
        <f>IF($A11="","",$G11-$H11-$I11)</f>
        <v/>
      </c>
    </row>
    <row r="12" ht="21.75" customHeight="1" s="55">
      <c r="A12" s="75" t="n"/>
      <c r="B12" s="77" t="n"/>
      <c r="C12" s="77" t="n"/>
      <c r="D12" s="78" t="n"/>
      <c r="E12" s="78" t="n"/>
      <c r="F12" s="78" t="n"/>
      <c r="G12" s="79">
        <f>IF($A12="","",ROUND($E12*MAX(0,MIN('1. Configuration'!$C$10,IF($C12="",'1. Configuration'!$C$10,$C12))-MAX('1. Configuration'!$C$9,$B12)+1)/('1. Configuration'!$C$10-'1. Configuration'!$C$9+1),1)+IF(AND($A12&lt;&gt;"",$B12&lt;='1. Configuration'!$C$9),$F12,0))</f>
        <v/>
      </c>
      <c r="H12" s="79">
        <f>IF($A12="","",SUMIFS('3. Registre des congés'!$E:$E,'3. Registre des congés'!$A:$A,$A12,'3. Registre des congés'!$B:$B,"Congé",'3. Registre des congés'!$F:$F,"Approuvé",'3. Registre des congés'!$C:$C,"&gt;="&amp;'1. Configuration'!$C$9,'3. Registre des congés'!$C:$C,"&lt;="&amp;'1. Configuration'!$C$10))</f>
        <v/>
      </c>
      <c r="I12" s="79">
        <f>IF($A12="","",SUMIFS('3. Registre des congés'!$E:$E,'3. Registre des congés'!$A:$A,$A12,'3. Registre des congés'!$B:$B,"Congé",'3. Registre des congés'!$F:$F,"En attente",'3. Registre des congés'!$C:$C,"&gt;="&amp;'1. Configuration'!$C$9,'3. Registre des congés'!$C:$C,"&lt;="&amp;'1. Configuration'!$C$10))</f>
        <v/>
      </c>
      <c r="J12" s="79">
        <f>IF($A12="","",$G12-$H12-$I12)</f>
        <v/>
      </c>
    </row>
    <row r="13" ht="21.75" customHeight="1" s="55">
      <c r="A13" s="75" t="n"/>
      <c r="B13" s="77" t="n"/>
      <c r="C13" s="77" t="n"/>
      <c r="D13" s="78" t="n"/>
      <c r="E13" s="78" t="n"/>
      <c r="F13" s="78" t="n"/>
      <c r="G13" s="79">
        <f>IF($A13="","",ROUND($E13*MAX(0,MIN('1. Configuration'!$C$10,IF($C13="",'1. Configuration'!$C$10,$C13))-MAX('1. Configuration'!$C$9,$B13)+1)/('1. Configuration'!$C$10-'1. Configuration'!$C$9+1),1)+IF(AND($A13&lt;&gt;"",$B13&lt;='1. Configuration'!$C$9),$F13,0))</f>
        <v/>
      </c>
      <c r="H13" s="79">
        <f>IF($A13="","",SUMIFS('3. Registre des congés'!$E:$E,'3. Registre des congés'!$A:$A,$A13,'3. Registre des congés'!$B:$B,"Congé",'3. Registre des congés'!$F:$F,"Approuvé",'3. Registre des congés'!$C:$C,"&gt;="&amp;'1. Configuration'!$C$9,'3. Registre des congés'!$C:$C,"&lt;="&amp;'1. Configuration'!$C$10))</f>
        <v/>
      </c>
      <c r="I13" s="79">
        <f>IF($A13="","",SUMIFS('3. Registre des congés'!$E:$E,'3. Registre des congés'!$A:$A,$A13,'3. Registre des congés'!$B:$B,"Congé",'3. Registre des congés'!$F:$F,"En attente",'3. Registre des congés'!$C:$C,"&gt;="&amp;'1. Configuration'!$C$9,'3. Registre des congés'!$C:$C,"&lt;="&amp;'1. Configuration'!$C$10))</f>
        <v/>
      </c>
      <c r="J13" s="79">
        <f>IF($A13="","",$G13-$H13-$I13)</f>
        <v/>
      </c>
    </row>
    <row r="14" ht="21.75" customHeight="1" s="55">
      <c r="A14" s="75" t="n"/>
      <c r="B14" s="77" t="n"/>
      <c r="C14" s="77" t="n"/>
      <c r="D14" s="78" t="n"/>
      <c r="E14" s="78" t="n"/>
      <c r="F14" s="78" t="n"/>
      <c r="G14" s="79">
        <f>IF($A14="","",ROUND($E14*MAX(0,MIN('1. Configuration'!$C$10,IF($C14="",'1. Configuration'!$C$10,$C14))-MAX('1. Configuration'!$C$9,$B14)+1)/('1. Configuration'!$C$10-'1. Configuration'!$C$9+1),1)+IF(AND($A14&lt;&gt;"",$B14&lt;='1. Configuration'!$C$9),$F14,0))</f>
        <v/>
      </c>
      <c r="H14" s="79">
        <f>IF($A14="","",SUMIFS('3. Registre des congés'!$E:$E,'3. Registre des congés'!$A:$A,$A14,'3. Registre des congés'!$B:$B,"Congé",'3. Registre des congés'!$F:$F,"Approuvé",'3. Registre des congés'!$C:$C,"&gt;="&amp;'1. Configuration'!$C$9,'3. Registre des congés'!$C:$C,"&lt;="&amp;'1. Configuration'!$C$10))</f>
        <v/>
      </c>
      <c r="I14" s="79">
        <f>IF($A14="","",SUMIFS('3. Registre des congés'!$E:$E,'3. Registre des congés'!$A:$A,$A14,'3. Registre des congés'!$B:$B,"Congé",'3. Registre des congés'!$F:$F,"En attente",'3. Registre des congés'!$C:$C,"&gt;="&amp;'1. Configuration'!$C$9,'3. Registre des congés'!$C:$C,"&lt;="&amp;'1. Configuration'!$C$10))</f>
        <v/>
      </c>
      <c r="J14" s="79">
        <f>IF($A14="","",$G14-$H14-$I14)</f>
        <v/>
      </c>
    </row>
    <row r="15" ht="21.75" customHeight="1" s="55">
      <c r="A15" s="75" t="n"/>
      <c r="B15" s="77" t="n"/>
      <c r="C15" s="77" t="n"/>
      <c r="D15" s="78" t="n"/>
      <c r="E15" s="78" t="n"/>
      <c r="F15" s="78" t="n"/>
      <c r="G15" s="79">
        <f>IF($A15="","",ROUND($E15*MAX(0,MIN('1. Configuration'!$C$10,IF($C15="",'1. Configuration'!$C$10,$C15))-MAX('1. Configuration'!$C$9,$B15)+1)/('1. Configuration'!$C$10-'1. Configuration'!$C$9+1),1)+IF(AND($A15&lt;&gt;"",$B15&lt;='1. Configuration'!$C$9),$F15,0))</f>
        <v/>
      </c>
      <c r="H15" s="79">
        <f>IF($A15="","",SUMIFS('3. Registre des congés'!$E:$E,'3. Registre des congés'!$A:$A,$A15,'3. Registre des congés'!$B:$B,"Congé",'3. Registre des congés'!$F:$F,"Approuvé",'3. Registre des congés'!$C:$C,"&gt;="&amp;'1. Configuration'!$C$9,'3. Registre des congés'!$C:$C,"&lt;="&amp;'1. Configuration'!$C$10))</f>
        <v/>
      </c>
      <c r="I15" s="79">
        <f>IF($A15="","",SUMIFS('3. Registre des congés'!$E:$E,'3. Registre des congés'!$A:$A,$A15,'3. Registre des congés'!$B:$B,"Congé",'3. Registre des congés'!$F:$F,"En attente",'3. Registre des congés'!$C:$C,"&gt;="&amp;'1. Configuration'!$C$9,'3. Registre des congés'!$C:$C,"&lt;="&amp;'1. Configuration'!$C$10))</f>
        <v/>
      </c>
      <c r="J15" s="79">
        <f>IF($A15="","",$G15-$H15-$I15)</f>
        <v/>
      </c>
    </row>
    <row r="16" ht="21.75" customHeight="1" s="55">
      <c r="A16" s="75" t="n"/>
      <c r="B16" s="77" t="n"/>
      <c r="C16" s="77" t="n"/>
      <c r="D16" s="78" t="n"/>
      <c r="E16" s="78" t="n"/>
      <c r="F16" s="78" t="n"/>
      <c r="G16" s="79">
        <f>IF($A16="","",ROUND($E16*MAX(0,MIN('1. Configuration'!$C$10,IF($C16="",'1. Configuration'!$C$10,$C16))-MAX('1. Configuration'!$C$9,$B16)+1)/('1. Configuration'!$C$10-'1. Configuration'!$C$9+1),1)+IF(AND($A16&lt;&gt;"",$B16&lt;='1. Configuration'!$C$9),$F16,0))</f>
        <v/>
      </c>
      <c r="H16" s="79">
        <f>IF($A16="","",SUMIFS('3. Registre des congés'!$E:$E,'3. Registre des congés'!$A:$A,$A16,'3. Registre des congés'!$B:$B,"Congé",'3. Registre des congés'!$F:$F,"Approuvé",'3. Registre des congés'!$C:$C,"&gt;="&amp;'1. Configuration'!$C$9,'3. Registre des congés'!$C:$C,"&lt;="&amp;'1. Configuration'!$C$10))</f>
        <v/>
      </c>
      <c r="I16" s="79">
        <f>IF($A16="","",SUMIFS('3. Registre des congés'!$E:$E,'3. Registre des congés'!$A:$A,$A16,'3. Registre des congés'!$B:$B,"Congé",'3. Registre des congés'!$F:$F,"En attente",'3. Registre des congés'!$C:$C,"&gt;="&amp;'1. Configuration'!$C$9,'3. Registre des congés'!$C:$C,"&lt;="&amp;'1. Configuration'!$C$10))</f>
        <v/>
      </c>
      <c r="J16" s="79">
        <f>IF($A16="","",$G16-$H16-$I16)</f>
        <v/>
      </c>
    </row>
    <row r="17" ht="21.75" customHeight="1" s="55">
      <c r="A17" s="75" t="n"/>
      <c r="B17" s="77" t="n"/>
      <c r="C17" s="77" t="n"/>
      <c r="D17" s="78" t="n"/>
      <c r="E17" s="78" t="n"/>
      <c r="F17" s="78" t="n"/>
      <c r="G17" s="79">
        <f>IF($A17="","",ROUND($E17*MAX(0,MIN('1. Configuration'!$C$10,IF($C17="",'1. Configuration'!$C$10,$C17))-MAX('1. Configuration'!$C$9,$B17)+1)/('1. Configuration'!$C$10-'1. Configuration'!$C$9+1),1)+IF(AND($A17&lt;&gt;"",$B17&lt;='1. Configuration'!$C$9),$F17,0))</f>
        <v/>
      </c>
      <c r="H17" s="79">
        <f>IF($A17="","",SUMIFS('3. Registre des congés'!$E:$E,'3. Registre des congés'!$A:$A,$A17,'3. Registre des congés'!$B:$B,"Congé",'3. Registre des congés'!$F:$F,"Approuvé",'3. Registre des congés'!$C:$C,"&gt;="&amp;'1. Configuration'!$C$9,'3. Registre des congés'!$C:$C,"&lt;="&amp;'1. Configuration'!$C$10))</f>
        <v/>
      </c>
      <c r="I17" s="79">
        <f>IF($A17="","",SUMIFS('3. Registre des congés'!$E:$E,'3. Registre des congés'!$A:$A,$A17,'3. Registre des congés'!$B:$B,"Congé",'3. Registre des congés'!$F:$F,"En attente",'3. Registre des congés'!$C:$C,"&gt;="&amp;'1. Configuration'!$C$9,'3. Registre des congés'!$C:$C,"&lt;="&amp;'1. Configuration'!$C$10))</f>
        <v/>
      </c>
      <c r="J17" s="79">
        <f>IF($A17="","",$G17-$H17-$I17)</f>
        <v/>
      </c>
    </row>
    <row r="18" ht="21.75" customHeight="1" s="55">
      <c r="A18" s="75" t="n"/>
      <c r="B18" s="77" t="n"/>
      <c r="C18" s="77" t="n"/>
      <c r="D18" s="78" t="n"/>
      <c r="E18" s="78" t="n"/>
      <c r="F18" s="78" t="n"/>
      <c r="G18" s="79">
        <f>IF($A18="","",ROUND($E18*MAX(0,MIN('1. Configuration'!$C$10,IF($C18="",'1. Configuration'!$C$10,$C18))-MAX('1. Configuration'!$C$9,$B18)+1)/('1. Configuration'!$C$10-'1. Configuration'!$C$9+1),1)+IF(AND($A18&lt;&gt;"",$B18&lt;='1. Configuration'!$C$9),$F18,0))</f>
        <v/>
      </c>
      <c r="H18" s="79">
        <f>IF($A18="","",SUMIFS('3. Registre des congés'!$E:$E,'3. Registre des congés'!$A:$A,$A18,'3. Registre des congés'!$B:$B,"Congé",'3. Registre des congés'!$F:$F,"Approuvé",'3. Registre des congés'!$C:$C,"&gt;="&amp;'1. Configuration'!$C$9,'3. Registre des congés'!$C:$C,"&lt;="&amp;'1. Configuration'!$C$10))</f>
        <v/>
      </c>
      <c r="I18" s="79">
        <f>IF($A18="","",SUMIFS('3. Registre des congés'!$E:$E,'3. Registre des congés'!$A:$A,$A18,'3. Registre des congés'!$B:$B,"Congé",'3. Registre des congés'!$F:$F,"En attente",'3. Registre des congés'!$C:$C,"&gt;="&amp;'1. Configuration'!$C$9,'3. Registre des congés'!$C:$C,"&lt;="&amp;'1. Configuration'!$C$10))</f>
        <v/>
      </c>
      <c r="J18" s="79">
        <f>IF($A18="","",$G18-$H18-$I18)</f>
        <v/>
      </c>
    </row>
    <row r="19" ht="21.75" customHeight="1" s="55">
      <c r="A19" s="75" t="n"/>
      <c r="B19" s="77" t="n"/>
      <c r="C19" s="77" t="n"/>
      <c r="D19" s="78" t="n"/>
      <c r="E19" s="78" t="n"/>
      <c r="F19" s="78" t="n"/>
      <c r="G19" s="79">
        <f>IF($A19="","",ROUND($E19*MAX(0,MIN('1. Configuration'!$C$10,IF($C19="",'1. Configuration'!$C$10,$C19))-MAX('1. Configuration'!$C$9,$B19)+1)/('1. Configuration'!$C$10-'1. Configuration'!$C$9+1),1)+IF(AND($A19&lt;&gt;"",$B19&lt;='1. Configuration'!$C$9),$F19,0))</f>
        <v/>
      </c>
      <c r="H19" s="79">
        <f>IF($A19="","",SUMIFS('3. Registre des congés'!$E:$E,'3. Registre des congés'!$A:$A,$A19,'3. Registre des congés'!$B:$B,"Congé",'3. Registre des congés'!$F:$F,"Approuvé",'3. Registre des congés'!$C:$C,"&gt;="&amp;'1. Configuration'!$C$9,'3. Registre des congés'!$C:$C,"&lt;="&amp;'1. Configuration'!$C$10))</f>
        <v/>
      </c>
      <c r="I19" s="79">
        <f>IF($A19="","",SUMIFS('3. Registre des congés'!$E:$E,'3. Registre des congés'!$A:$A,$A19,'3. Registre des congés'!$B:$B,"Congé",'3. Registre des congés'!$F:$F,"En attente",'3. Registre des congés'!$C:$C,"&gt;="&amp;'1. Configuration'!$C$9,'3. Registre des congés'!$C:$C,"&lt;="&amp;'1. Configuration'!$C$10))</f>
        <v/>
      </c>
      <c r="J19" s="79">
        <f>IF($A19="","",$G19-$H19-$I19)</f>
        <v/>
      </c>
    </row>
    <row r="20" ht="21.75" customHeight="1" s="55">
      <c r="A20" s="75" t="n"/>
      <c r="B20" s="77" t="n"/>
      <c r="C20" s="77" t="n"/>
      <c r="D20" s="78" t="n"/>
      <c r="E20" s="78" t="n"/>
      <c r="F20" s="78" t="n"/>
      <c r="G20" s="79">
        <f>IF($A20="","",ROUND($E20*MAX(0,MIN('1. Configuration'!$C$10,IF($C20="",'1. Configuration'!$C$10,$C20))-MAX('1. Configuration'!$C$9,$B20)+1)/('1. Configuration'!$C$10-'1. Configuration'!$C$9+1),1)+IF(AND($A20&lt;&gt;"",$B20&lt;='1. Configuration'!$C$9),$F20,0))</f>
        <v/>
      </c>
      <c r="H20" s="79">
        <f>IF($A20="","",SUMIFS('3. Registre des congés'!$E:$E,'3. Registre des congés'!$A:$A,$A20,'3. Registre des congés'!$B:$B,"Congé",'3. Registre des congés'!$F:$F,"Approuvé",'3. Registre des congés'!$C:$C,"&gt;="&amp;'1. Configuration'!$C$9,'3. Registre des congés'!$C:$C,"&lt;="&amp;'1. Configuration'!$C$10))</f>
        <v/>
      </c>
      <c r="I20" s="79">
        <f>IF($A20="","",SUMIFS('3. Registre des congés'!$E:$E,'3. Registre des congés'!$A:$A,$A20,'3. Registre des congés'!$B:$B,"Congé",'3. Registre des congés'!$F:$F,"En attente",'3. Registre des congés'!$C:$C,"&gt;="&amp;'1. Configuration'!$C$9,'3. Registre des congés'!$C:$C,"&lt;="&amp;'1. Configuration'!$C$10))</f>
        <v/>
      </c>
      <c r="J20" s="79">
        <f>IF($A20="","",$G20-$H20-$I20)</f>
        <v/>
      </c>
    </row>
    <row r="21" ht="21.75" customHeight="1" s="55">
      <c r="A21" s="75" t="n"/>
      <c r="B21" s="77" t="n"/>
      <c r="C21" s="77" t="n"/>
      <c r="D21" s="78" t="n"/>
      <c r="E21" s="78" t="n"/>
      <c r="F21" s="78" t="n"/>
      <c r="G21" s="79">
        <f>IF($A21="","",ROUND($E21*MAX(0,MIN('1. Configuration'!$C$10,IF($C21="",'1. Configuration'!$C$10,$C21))-MAX('1. Configuration'!$C$9,$B21)+1)/('1. Configuration'!$C$10-'1. Configuration'!$C$9+1),1)+IF(AND($A21&lt;&gt;"",$B21&lt;='1. Configuration'!$C$9),$F21,0))</f>
        <v/>
      </c>
      <c r="H21" s="79">
        <f>IF($A21="","",SUMIFS('3. Registre des congés'!$E:$E,'3. Registre des congés'!$A:$A,$A21,'3. Registre des congés'!$B:$B,"Congé",'3. Registre des congés'!$F:$F,"Approuvé",'3. Registre des congés'!$C:$C,"&gt;="&amp;'1. Configuration'!$C$9,'3. Registre des congés'!$C:$C,"&lt;="&amp;'1. Configuration'!$C$10))</f>
        <v/>
      </c>
      <c r="I21" s="79">
        <f>IF($A21="","",SUMIFS('3. Registre des congés'!$E:$E,'3. Registre des congés'!$A:$A,$A21,'3. Registre des congés'!$B:$B,"Congé",'3. Registre des congés'!$F:$F,"En attente",'3. Registre des congés'!$C:$C,"&gt;="&amp;'1. Configuration'!$C$9,'3. Registre des congés'!$C:$C,"&lt;="&amp;'1. Configuration'!$C$10))</f>
        <v/>
      </c>
      <c r="J21" s="79">
        <f>IF($A21="","",$G21-$H21-$I21)</f>
        <v/>
      </c>
    </row>
    <row r="22" ht="21.75" customHeight="1" s="55">
      <c r="A22" s="75" t="n"/>
      <c r="B22" s="77" t="n"/>
      <c r="C22" s="77" t="n"/>
      <c r="D22" s="78" t="n"/>
      <c r="E22" s="78" t="n"/>
      <c r="F22" s="78" t="n"/>
      <c r="G22" s="79">
        <f>IF($A22="","",ROUND($E22*MAX(0,MIN('1. Configuration'!$C$10,IF($C22="",'1. Configuration'!$C$10,$C22))-MAX('1. Configuration'!$C$9,$B22)+1)/('1. Configuration'!$C$10-'1. Configuration'!$C$9+1),1)+IF(AND($A22&lt;&gt;"",$B22&lt;='1. Configuration'!$C$9),$F22,0))</f>
        <v/>
      </c>
      <c r="H22" s="79">
        <f>IF($A22="","",SUMIFS('3. Registre des congés'!$E:$E,'3. Registre des congés'!$A:$A,$A22,'3. Registre des congés'!$B:$B,"Congé",'3. Registre des congés'!$F:$F,"Approuvé",'3. Registre des congés'!$C:$C,"&gt;="&amp;'1. Configuration'!$C$9,'3. Registre des congés'!$C:$C,"&lt;="&amp;'1. Configuration'!$C$10))</f>
        <v/>
      </c>
      <c r="I22" s="79">
        <f>IF($A22="","",SUMIFS('3. Registre des congés'!$E:$E,'3. Registre des congés'!$A:$A,$A22,'3. Registre des congés'!$B:$B,"Congé",'3. Registre des congés'!$F:$F,"En attente",'3. Registre des congés'!$C:$C,"&gt;="&amp;'1. Configuration'!$C$9,'3. Registre des congés'!$C:$C,"&lt;="&amp;'1. Configuration'!$C$10))</f>
        <v/>
      </c>
      <c r="J22" s="79">
        <f>IF($A22="","",$G22-$H22-$I22)</f>
        <v/>
      </c>
    </row>
    <row r="23" ht="21.75" customHeight="1" s="55">
      <c r="A23" s="75" t="n"/>
      <c r="B23" s="77" t="n"/>
      <c r="C23" s="77" t="n"/>
      <c r="D23" s="78" t="n"/>
      <c r="E23" s="78" t="n"/>
      <c r="F23" s="78" t="n"/>
      <c r="G23" s="79">
        <f>IF($A23="","",ROUND($E23*MAX(0,MIN('1. Configuration'!$C$10,IF($C23="",'1. Configuration'!$C$10,$C23))-MAX('1. Configuration'!$C$9,$B23)+1)/('1. Configuration'!$C$10-'1. Configuration'!$C$9+1),1)+IF(AND($A23&lt;&gt;"",$B23&lt;='1. Configuration'!$C$9),$F23,0))</f>
        <v/>
      </c>
      <c r="H23" s="79">
        <f>IF($A23="","",SUMIFS('3. Registre des congés'!$E:$E,'3. Registre des congés'!$A:$A,$A23,'3. Registre des congés'!$B:$B,"Congé",'3. Registre des congés'!$F:$F,"Approuvé",'3. Registre des congés'!$C:$C,"&gt;="&amp;'1. Configuration'!$C$9,'3. Registre des congés'!$C:$C,"&lt;="&amp;'1. Configuration'!$C$10))</f>
        <v/>
      </c>
      <c r="I23" s="79">
        <f>IF($A23="","",SUMIFS('3. Registre des congés'!$E:$E,'3. Registre des congés'!$A:$A,$A23,'3. Registre des congés'!$B:$B,"Congé",'3. Registre des congés'!$F:$F,"En attente",'3. Registre des congés'!$C:$C,"&gt;="&amp;'1. Configuration'!$C$9,'3. Registre des congés'!$C:$C,"&lt;="&amp;'1. Configuration'!$C$10))</f>
        <v/>
      </c>
      <c r="J23" s="79">
        <f>IF($A23="","",$G23-$H23-$I23)</f>
        <v/>
      </c>
    </row>
    <row r="24" ht="21.75" customHeight="1" s="55">
      <c r="A24" s="75" t="n"/>
      <c r="B24" s="77" t="n"/>
      <c r="C24" s="77" t="n"/>
      <c r="D24" s="78" t="n"/>
      <c r="E24" s="78" t="n"/>
      <c r="F24" s="78" t="n"/>
      <c r="G24" s="79">
        <f>IF($A24="","",ROUND($E24*MAX(0,MIN('1. Configuration'!$C$10,IF($C24="",'1. Configuration'!$C$10,$C24))-MAX('1. Configuration'!$C$9,$B24)+1)/('1. Configuration'!$C$10-'1. Configuration'!$C$9+1),1)+IF(AND($A24&lt;&gt;"",$B24&lt;='1. Configuration'!$C$9),$F24,0))</f>
        <v/>
      </c>
      <c r="H24" s="79">
        <f>IF($A24="","",SUMIFS('3. Registre des congés'!$E:$E,'3. Registre des congés'!$A:$A,$A24,'3. Registre des congés'!$B:$B,"Congé",'3. Registre des congés'!$F:$F,"Approuvé",'3. Registre des congés'!$C:$C,"&gt;="&amp;'1. Configuration'!$C$9,'3. Registre des congés'!$C:$C,"&lt;="&amp;'1. Configuration'!$C$10))</f>
        <v/>
      </c>
      <c r="I24" s="79">
        <f>IF($A24="","",SUMIFS('3. Registre des congés'!$E:$E,'3. Registre des congés'!$A:$A,$A24,'3. Registre des congés'!$B:$B,"Congé",'3. Registre des congés'!$F:$F,"En attente",'3. Registre des congés'!$C:$C,"&gt;="&amp;'1. Configuration'!$C$9,'3. Registre des congés'!$C:$C,"&lt;="&amp;'1. Configuration'!$C$10))</f>
        <v/>
      </c>
      <c r="J24" s="79">
        <f>IF($A24="","",$G24-$H24-$I24)</f>
        <v/>
      </c>
    </row>
    <row r="25" ht="21.75" customHeight="1" s="55">
      <c r="A25" s="75" t="n"/>
      <c r="B25" s="77" t="n"/>
      <c r="C25" s="77" t="n"/>
      <c r="D25" s="78" t="n"/>
      <c r="E25" s="78" t="n"/>
      <c r="F25" s="78" t="n"/>
      <c r="G25" s="79">
        <f>IF($A25="","",ROUND($E25*MAX(0,MIN('1. Configuration'!$C$10,IF($C25="",'1. Configuration'!$C$10,$C25))-MAX('1. Configuration'!$C$9,$B25)+1)/('1. Configuration'!$C$10-'1. Configuration'!$C$9+1),1)+IF(AND($A25&lt;&gt;"",$B25&lt;='1. Configuration'!$C$9),$F25,0))</f>
        <v/>
      </c>
      <c r="H25" s="79">
        <f>IF($A25="","",SUMIFS('3. Registre des congés'!$E:$E,'3. Registre des congés'!$A:$A,$A25,'3. Registre des congés'!$B:$B,"Congé",'3. Registre des congés'!$F:$F,"Approuvé",'3. Registre des congés'!$C:$C,"&gt;="&amp;'1. Configuration'!$C$9,'3. Registre des congés'!$C:$C,"&lt;="&amp;'1. Configuration'!$C$10))</f>
        <v/>
      </c>
      <c r="I25" s="79">
        <f>IF($A25="","",SUMIFS('3. Registre des congés'!$E:$E,'3. Registre des congés'!$A:$A,$A25,'3. Registre des congés'!$B:$B,"Congé",'3. Registre des congés'!$F:$F,"En attente",'3. Registre des congés'!$C:$C,"&gt;="&amp;'1. Configuration'!$C$9,'3. Registre des congés'!$C:$C,"&lt;="&amp;'1. Configuration'!$C$10))</f>
        <v/>
      </c>
      <c r="J25" s="79">
        <f>IF($A25="","",$G25-$H25-$I25)</f>
        <v/>
      </c>
    </row>
    <row r="26" ht="21.75" customHeight="1" s="55">
      <c r="A26" s="75" t="n"/>
      <c r="B26" s="77" t="n"/>
      <c r="C26" s="77" t="n"/>
      <c r="D26" s="78" t="n"/>
      <c r="E26" s="78" t="n"/>
      <c r="F26" s="78" t="n"/>
      <c r="G26" s="79">
        <f>IF($A26="","",ROUND($E26*MAX(0,MIN('1. Configuration'!$C$10,IF($C26="",'1. Configuration'!$C$10,$C26))-MAX('1. Configuration'!$C$9,$B26)+1)/('1. Configuration'!$C$10-'1. Configuration'!$C$9+1),1)+IF(AND($A26&lt;&gt;"",$B26&lt;='1. Configuration'!$C$9),$F26,0))</f>
        <v/>
      </c>
      <c r="H26" s="79">
        <f>IF($A26="","",SUMIFS('3. Registre des congés'!$E:$E,'3. Registre des congés'!$A:$A,$A26,'3. Registre des congés'!$B:$B,"Congé",'3. Registre des congés'!$F:$F,"Approuvé",'3. Registre des congés'!$C:$C,"&gt;="&amp;'1. Configuration'!$C$9,'3. Registre des congés'!$C:$C,"&lt;="&amp;'1. Configuration'!$C$10))</f>
        <v/>
      </c>
      <c r="I26" s="79">
        <f>IF($A26="","",SUMIFS('3. Registre des congés'!$E:$E,'3. Registre des congés'!$A:$A,$A26,'3. Registre des congés'!$B:$B,"Congé",'3. Registre des congés'!$F:$F,"En attente",'3. Registre des congés'!$C:$C,"&gt;="&amp;'1. Configuration'!$C$9,'3. Registre des congés'!$C:$C,"&lt;="&amp;'1. Configuration'!$C$10))</f>
        <v/>
      </c>
      <c r="J26" s="79">
        <f>IF($A26="","",$G26-$H26-$I26)</f>
        <v/>
      </c>
    </row>
    <row r="27" ht="21.75" customHeight="1" s="55">
      <c r="A27" s="75" t="n"/>
      <c r="B27" s="77" t="n"/>
      <c r="C27" s="77" t="n"/>
      <c r="D27" s="78" t="n"/>
      <c r="E27" s="78" t="n"/>
      <c r="F27" s="78" t="n"/>
      <c r="G27" s="79">
        <f>IF($A27="","",ROUND($E27*MAX(0,MIN('1. Configuration'!$C$10,IF($C27="",'1. Configuration'!$C$10,$C27))-MAX('1. Configuration'!$C$9,$B27)+1)/('1. Configuration'!$C$10-'1. Configuration'!$C$9+1),1)+IF(AND($A27&lt;&gt;"",$B27&lt;='1. Configuration'!$C$9),$F27,0))</f>
        <v/>
      </c>
      <c r="H27" s="79">
        <f>IF($A27="","",SUMIFS('3. Registre des congés'!$E:$E,'3. Registre des congés'!$A:$A,$A27,'3. Registre des congés'!$B:$B,"Congé",'3. Registre des congés'!$F:$F,"Approuvé",'3. Registre des congés'!$C:$C,"&gt;="&amp;'1. Configuration'!$C$9,'3. Registre des congés'!$C:$C,"&lt;="&amp;'1. Configuration'!$C$10))</f>
        <v/>
      </c>
      <c r="I27" s="79">
        <f>IF($A27="","",SUMIFS('3. Registre des congés'!$E:$E,'3. Registre des congés'!$A:$A,$A27,'3. Registre des congés'!$B:$B,"Congé",'3. Registre des congés'!$F:$F,"En attente",'3. Registre des congés'!$C:$C,"&gt;="&amp;'1. Configuration'!$C$9,'3. Registre des congés'!$C:$C,"&lt;="&amp;'1. Configuration'!$C$10))</f>
        <v/>
      </c>
      <c r="J27" s="79">
        <f>IF($A27="","",$G27-$H27-$I27)</f>
        <v/>
      </c>
    </row>
    <row r="28" ht="21.75" customHeight="1" s="55">
      <c r="A28" s="75" t="n"/>
      <c r="B28" s="77" t="n"/>
      <c r="C28" s="77" t="n"/>
      <c r="D28" s="78" t="n"/>
      <c r="E28" s="78" t="n"/>
      <c r="F28" s="78" t="n"/>
      <c r="G28" s="79">
        <f>IF($A28="","",ROUND($E28*MAX(0,MIN('1. Configuration'!$C$10,IF($C28="",'1. Configuration'!$C$10,$C28))-MAX('1. Configuration'!$C$9,$B28)+1)/('1. Configuration'!$C$10-'1. Configuration'!$C$9+1),1)+IF(AND($A28&lt;&gt;"",$B28&lt;='1. Configuration'!$C$9),$F28,0))</f>
        <v/>
      </c>
      <c r="H28" s="79">
        <f>IF($A28="","",SUMIFS('3. Registre des congés'!$E:$E,'3. Registre des congés'!$A:$A,$A28,'3. Registre des congés'!$B:$B,"Congé",'3. Registre des congés'!$F:$F,"Approuvé",'3. Registre des congés'!$C:$C,"&gt;="&amp;'1. Configuration'!$C$9,'3. Registre des congés'!$C:$C,"&lt;="&amp;'1. Configuration'!$C$10))</f>
        <v/>
      </c>
      <c r="I28" s="79">
        <f>IF($A28="","",SUMIFS('3. Registre des congés'!$E:$E,'3. Registre des congés'!$A:$A,$A28,'3. Registre des congés'!$B:$B,"Congé",'3. Registre des congés'!$F:$F,"En attente",'3. Registre des congés'!$C:$C,"&gt;="&amp;'1. Configuration'!$C$9,'3. Registre des congés'!$C:$C,"&lt;="&amp;'1. Configuration'!$C$10))</f>
        <v/>
      </c>
      <c r="J28" s="79">
        <f>IF($A28="","",$G28-$H28-$I28)</f>
        <v/>
      </c>
    </row>
    <row r="29" ht="21.75" customHeight="1" s="55">
      <c r="A29" s="75" t="n"/>
      <c r="B29" s="77" t="n"/>
      <c r="C29" s="77" t="n"/>
      <c r="D29" s="78" t="n"/>
      <c r="E29" s="78" t="n"/>
      <c r="F29" s="78" t="n"/>
      <c r="G29" s="79">
        <f>IF($A29="","",ROUND($E29*MAX(0,MIN('1. Configuration'!$C$10,IF($C29="",'1. Configuration'!$C$10,$C29))-MAX('1. Configuration'!$C$9,$B29)+1)/('1. Configuration'!$C$10-'1. Configuration'!$C$9+1),1)+IF(AND($A29&lt;&gt;"",$B29&lt;='1. Configuration'!$C$9),$F29,0))</f>
        <v/>
      </c>
      <c r="H29" s="79">
        <f>IF($A29="","",SUMIFS('3. Registre des congés'!$E:$E,'3. Registre des congés'!$A:$A,$A29,'3. Registre des congés'!$B:$B,"Congé",'3. Registre des congés'!$F:$F,"Approuvé",'3. Registre des congés'!$C:$C,"&gt;="&amp;'1. Configuration'!$C$9,'3. Registre des congés'!$C:$C,"&lt;="&amp;'1. Configuration'!$C$10))</f>
        <v/>
      </c>
      <c r="I29" s="79">
        <f>IF($A29="","",SUMIFS('3. Registre des congés'!$E:$E,'3. Registre des congés'!$A:$A,$A29,'3. Registre des congés'!$B:$B,"Congé",'3. Registre des congés'!$F:$F,"En attente",'3. Registre des congés'!$C:$C,"&gt;="&amp;'1. Configuration'!$C$9,'3. Registre des congés'!$C:$C,"&lt;="&amp;'1. Configuration'!$C$10))</f>
        <v/>
      </c>
      <c r="J29" s="79">
        <f>IF($A29="","",$G29-$H29-$I29)</f>
        <v/>
      </c>
    </row>
    <row r="30" ht="21.75" customHeight="1" s="55">
      <c r="A30" s="75" t="n"/>
      <c r="B30" s="77" t="n"/>
      <c r="C30" s="77" t="n"/>
      <c r="D30" s="78" t="n"/>
      <c r="E30" s="78" t="n"/>
      <c r="F30" s="78" t="n"/>
      <c r="G30" s="79">
        <f>IF($A30="","",ROUND($E30*MAX(0,MIN('1. Configuration'!$C$10,IF($C30="",'1. Configuration'!$C$10,$C30))-MAX('1. Configuration'!$C$9,$B30)+1)/('1. Configuration'!$C$10-'1. Configuration'!$C$9+1),1)+IF(AND($A30&lt;&gt;"",$B30&lt;='1. Configuration'!$C$9),$F30,0))</f>
        <v/>
      </c>
      <c r="H30" s="79">
        <f>IF($A30="","",SUMIFS('3. Registre des congés'!$E:$E,'3. Registre des congés'!$A:$A,$A30,'3. Registre des congés'!$B:$B,"Congé",'3. Registre des congés'!$F:$F,"Approuvé",'3. Registre des congés'!$C:$C,"&gt;="&amp;'1. Configuration'!$C$9,'3. Registre des congés'!$C:$C,"&lt;="&amp;'1. Configuration'!$C$10))</f>
        <v/>
      </c>
      <c r="I30" s="79">
        <f>IF($A30="","",SUMIFS('3. Registre des congés'!$E:$E,'3. Registre des congés'!$A:$A,$A30,'3. Registre des congés'!$B:$B,"Congé",'3. Registre des congés'!$F:$F,"En attente",'3. Registre des congés'!$C:$C,"&gt;="&amp;'1. Configuration'!$C$9,'3. Registre des congés'!$C:$C,"&lt;="&amp;'1. Configuration'!$C$10))</f>
        <v/>
      </c>
      <c r="J30" s="79">
        <f>IF($A30="","",$G30-$H30-$I30)</f>
        <v/>
      </c>
    </row>
    <row r="31" ht="21.75" customHeight="1" s="55">
      <c r="A31" s="75" t="n"/>
      <c r="B31" s="77" t="n"/>
      <c r="C31" s="77" t="n"/>
      <c r="D31" s="78" t="n"/>
      <c r="E31" s="78" t="n"/>
      <c r="F31" s="78" t="n"/>
      <c r="G31" s="79">
        <f>IF($A31="","",ROUND($E31*MAX(0,MIN('1. Configuration'!$C$10,IF($C31="",'1. Configuration'!$C$10,$C31))-MAX('1. Configuration'!$C$9,$B31)+1)/('1. Configuration'!$C$10-'1. Configuration'!$C$9+1),1)+IF(AND($A31&lt;&gt;"",$B31&lt;='1. Configuration'!$C$9),$F31,0))</f>
        <v/>
      </c>
      <c r="H31" s="79">
        <f>IF($A31="","",SUMIFS('3. Registre des congés'!$E:$E,'3. Registre des congés'!$A:$A,$A31,'3. Registre des congés'!$B:$B,"Congé",'3. Registre des congés'!$F:$F,"Approuvé",'3. Registre des congés'!$C:$C,"&gt;="&amp;'1. Configuration'!$C$9,'3. Registre des congés'!$C:$C,"&lt;="&amp;'1. Configuration'!$C$10))</f>
        <v/>
      </c>
      <c r="I31" s="79">
        <f>IF($A31="","",SUMIFS('3. Registre des congés'!$E:$E,'3. Registre des congés'!$A:$A,$A31,'3. Registre des congés'!$B:$B,"Congé",'3. Registre des congés'!$F:$F,"En attente",'3. Registre des congés'!$C:$C,"&gt;="&amp;'1. Configuration'!$C$9,'3. Registre des congés'!$C:$C,"&lt;="&amp;'1. Configuration'!$C$10))</f>
        <v/>
      </c>
      <c r="J31" s="79">
        <f>IF($A31="","",$G31-$H31-$I31)</f>
        <v/>
      </c>
    </row>
    <row r="32" ht="21.75" customHeight="1" s="55">
      <c r="A32" s="75" t="n"/>
      <c r="B32" s="77" t="n"/>
      <c r="C32" s="77" t="n"/>
      <c r="D32" s="78" t="n"/>
      <c r="E32" s="78" t="n"/>
      <c r="F32" s="78" t="n"/>
      <c r="G32" s="79">
        <f>IF($A32="","",ROUND($E32*MAX(0,MIN('1. Configuration'!$C$10,IF($C32="",'1. Configuration'!$C$10,$C32))-MAX('1. Configuration'!$C$9,$B32)+1)/('1. Configuration'!$C$10-'1. Configuration'!$C$9+1),1)+IF(AND($A32&lt;&gt;"",$B32&lt;='1. Configuration'!$C$9),$F32,0))</f>
        <v/>
      </c>
      <c r="H32" s="79">
        <f>IF($A32="","",SUMIFS('3. Registre des congés'!$E:$E,'3. Registre des congés'!$A:$A,$A32,'3. Registre des congés'!$B:$B,"Congé",'3. Registre des congés'!$F:$F,"Approuvé",'3. Registre des congés'!$C:$C,"&gt;="&amp;'1. Configuration'!$C$9,'3. Registre des congés'!$C:$C,"&lt;="&amp;'1. Configuration'!$C$10))</f>
        <v/>
      </c>
      <c r="I32" s="79">
        <f>IF($A32="","",SUMIFS('3. Registre des congés'!$E:$E,'3. Registre des congés'!$A:$A,$A32,'3. Registre des congés'!$B:$B,"Congé",'3. Registre des congés'!$F:$F,"En attente",'3. Registre des congés'!$C:$C,"&gt;="&amp;'1. Configuration'!$C$9,'3. Registre des congés'!$C:$C,"&lt;="&amp;'1. Configuration'!$C$10))</f>
        <v/>
      </c>
      <c r="J32" s="79">
        <f>IF($A32="","",$G32-$H32-$I32)</f>
        <v/>
      </c>
    </row>
    <row r="33" ht="21.75" customHeight="1" s="55">
      <c r="A33" s="75" t="n"/>
      <c r="B33" s="77" t="n"/>
      <c r="C33" s="77" t="n"/>
      <c r="D33" s="78" t="n"/>
      <c r="E33" s="78" t="n"/>
      <c r="F33" s="78" t="n"/>
      <c r="G33" s="79">
        <f>IF($A33="","",ROUND($E33*MAX(0,MIN('1. Configuration'!$C$10,IF($C33="",'1. Configuration'!$C$10,$C33))-MAX('1. Configuration'!$C$9,$B33)+1)/('1. Configuration'!$C$10-'1. Configuration'!$C$9+1),1)+IF(AND($A33&lt;&gt;"",$B33&lt;='1. Configuration'!$C$9),$F33,0))</f>
        <v/>
      </c>
      <c r="H33" s="79">
        <f>IF($A33="","",SUMIFS('3. Registre des congés'!$E:$E,'3. Registre des congés'!$A:$A,$A33,'3. Registre des congés'!$B:$B,"Congé",'3. Registre des congés'!$F:$F,"Approuvé",'3. Registre des congés'!$C:$C,"&gt;="&amp;'1. Configuration'!$C$9,'3. Registre des congés'!$C:$C,"&lt;="&amp;'1. Configuration'!$C$10))</f>
        <v/>
      </c>
      <c r="I33" s="79">
        <f>IF($A33="","",SUMIFS('3. Registre des congés'!$E:$E,'3. Registre des congés'!$A:$A,$A33,'3. Registre des congés'!$B:$B,"Congé",'3. Registre des congés'!$F:$F,"En attente",'3. Registre des congés'!$C:$C,"&gt;="&amp;'1. Configuration'!$C$9,'3. Registre des congés'!$C:$C,"&lt;="&amp;'1. Configuration'!$C$10))</f>
        <v/>
      </c>
      <c r="J33" s="79">
        <f>IF($A33="","",$G33-$H33-$I33)</f>
        <v/>
      </c>
    </row>
    <row r="34" ht="21.75" customHeight="1" s="55">
      <c r="A34" s="75" t="n"/>
      <c r="B34" s="77" t="n"/>
      <c r="C34" s="77" t="n"/>
      <c r="D34" s="78" t="n"/>
      <c r="E34" s="78" t="n"/>
      <c r="F34" s="78" t="n"/>
      <c r="G34" s="79">
        <f>IF($A34="","",ROUND($E34*MAX(0,MIN('1. Configuration'!$C$10,IF($C34="",'1. Configuration'!$C$10,$C34))-MAX('1. Configuration'!$C$9,$B34)+1)/('1. Configuration'!$C$10-'1. Configuration'!$C$9+1),1)+IF(AND($A34&lt;&gt;"",$B34&lt;='1. Configuration'!$C$9),$F34,0))</f>
        <v/>
      </c>
      <c r="H34" s="79">
        <f>IF($A34="","",SUMIFS('3. Registre des congés'!$E:$E,'3. Registre des congés'!$A:$A,$A34,'3. Registre des congés'!$B:$B,"Congé",'3. Registre des congés'!$F:$F,"Approuvé",'3. Registre des congés'!$C:$C,"&gt;="&amp;'1. Configuration'!$C$9,'3. Registre des congés'!$C:$C,"&lt;="&amp;'1. Configuration'!$C$10))</f>
        <v/>
      </c>
      <c r="I34" s="79">
        <f>IF($A34="","",SUMIFS('3. Registre des congés'!$E:$E,'3. Registre des congés'!$A:$A,$A34,'3. Registre des congés'!$B:$B,"Congé",'3. Registre des congés'!$F:$F,"En attente",'3. Registre des congés'!$C:$C,"&gt;="&amp;'1. Configuration'!$C$9,'3. Registre des congés'!$C:$C,"&lt;="&amp;'1. Configuration'!$C$10))</f>
        <v/>
      </c>
      <c r="J34" s="79">
        <f>IF($A34="","",$G34-$H34-$I34)</f>
        <v/>
      </c>
    </row>
    <row r="36" ht="15" customHeight="1" s="55">
      <c r="A36" s="80" t="inlineStr">
        <is>
          <t>Total équipe</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Registre des congés</t>
        </is>
      </c>
    </row>
    <row r="2" ht="15" customHeight="1" s="55">
      <c r="A2" s="64" t="inlineStr">
        <is>
          <t>Une ligne par congé. La colonne « Jours » calcule automatiquement les jours ouvrables (lundi-samedi), hors jours fériés.</t>
        </is>
      </c>
    </row>
    <row r="4" ht="27.75" customHeight="1" s="55">
      <c r="A4" s="74" t="inlineStr">
        <is>
          <t>Employé</t>
        </is>
      </c>
      <c r="B4" s="74" t="inlineStr">
        <is>
          <t>Type</t>
        </is>
      </c>
      <c r="C4" s="74" t="inlineStr">
        <is>
          <t>Date de début</t>
        </is>
      </c>
      <c r="D4" s="74" t="inlineStr">
        <is>
          <t>Date de fin</t>
        </is>
      </c>
      <c r="E4" s="74" t="inlineStr">
        <is>
          <t>Jours</t>
        </is>
      </c>
      <c r="F4" s="74" t="inlineStr">
        <is>
          <t>Statut</t>
        </is>
      </c>
      <c r="G4" s="74" t="inlineStr">
        <is>
          <t>Notes</t>
        </is>
      </c>
    </row>
    <row r="5" ht="19.5" customHeight="1" s="55">
      <c r="A5" s="75" t="inlineStr">
        <is>
          <t>Camille Roux</t>
        </is>
      </c>
      <c r="B5" s="77" t="inlineStr">
        <is>
          <t>Congé</t>
        </is>
      </c>
      <c r="C5" s="76" t="n">
        <v>46118</v>
      </c>
      <c r="D5" s="76" t="n">
        <v>46122</v>
      </c>
      <c r="E5" s="79">
        <f>IF(OR($A5="",$C5="",$D5=""),"",IF('1. Configuration'!$C$18="Oui",_xlfn.NETWORKDAYS.INTL($C5,$D5,11),_xlfn.NETWORKDAYS.INTL($C5,$D5,11,JoursFeries)))</f>
        <v/>
      </c>
      <c r="F5" s="77" t="inlineStr">
        <is>
          <t>Approuvé</t>
        </is>
      </c>
      <c r="G5" s="75" t="inlineStr">
        <is>
          <t>Semaine de Pâques · lundi de Pâques exclu</t>
        </is>
      </c>
    </row>
    <row r="6" ht="19.5" customHeight="1" s="55">
      <c r="A6" s="75" t="inlineStr">
        <is>
          <t>Camille Roux</t>
        </is>
      </c>
      <c r="B6" s="77" t="inlineStr">
        <is>
          <t>Congé</t>
        </is>
      </c>
      <c r="C6" s="76" t="n">
        <v>46209</v>
      </c>
      <c r="D6" s="76" t="n">
        <v>46214</v>
      </c>
      <c r="E6" s="79">
        <f>IF(OR($A6="",$C6="",$D6=""),"",IF('1. Configuration'!$C$18="Oui",_xlfn.NETWORKDAYS.INTL($C6,$D6,11),_xlfn.NETWORKDAYS.INTL($C6,$D6,11,JoursFeries)))</f>
        <v/>
      </c>
      <c r="F6" s="77" t="inlineStr">
        <is>
          <t>Approuvé</t>
        </is>
      </c>
      <c r="G6" s="75" t="inlineStr">
        <is>
          <t>Semaine d’été · le samedi compte</t>
        </is>
      </c>
    </row>
    <row r="7" ht="19.5" customHeight="1" s="55">
      <c r="A7" s="75" t="inlineStr">
        <is>
          <t>Antoine Blanc</t>
        </is>
      </c>
      <c r="B7" s="77" t="inlineStr">
        <is>
          <t>Congé</t>
        </is>
      </c>
      <c r="C7" s="76" t="n">
        <v>46342</v>
      </c>
      <c r="D7" s="76" t="n">
        <v>46347</v>
      </c>
      <c r="E7" s="79">
        <f>IF(OR($A7="",$C7="",$D7=""),"",IF('1. Configuration'!$C$18="Oui",_xlfn.NETWORKDAYS.INTL($C7,$D7,11),_xlfn.NETWORKDAYS.INTL($C7,$D7,11,JoursFeries)))</f>
        <v/>
      </c>
      <c r="F7" s="77" t="inlineStr">
        <is>
          <t>Approuvé</t>
        </is>
      </c>
      <c r="G7" s="75" t="inlineStr">
        <is>
          <t>Fête du Prince exclue</t>
        </is>
      </c>
    </row>
    <row r="8" ht="19.5" customHeight="1" s="55">
      <c r="A8" s="75" t="inlineStr">
        <is>
          <t>Antoine Blanc</t>
        </is>
      </c>
      <c r="B8" s="77" t="inlineStr">
        <is>
          <t>Maladie</t>
        </is>
      </c>
      <c r="C8" s="76" t="n">
        <v>46454</v>
      </c>
      <c r="D8" s="76" t="n">
        <v>46456</v>
      </c>
      <c r="E8" s="79">
        <f>IF(OR($A8="",$C8="",$D8=""),"",IF('1. Configuration'!$C$18="Oui",_xlfn.NETWORKDAYS.INTL($C8,$D8,11),_xlfn.NETWORKDAYS.INTL($C8,$D8,11,JoursFeries)))</f>
        <v/>
      </c>
      <c r="F8" s="77" t="inlineStr">
        <is>
          <t>Approuvé</t>
        </is>
      </c>
      <c r="G8" s="75" t="inlineStr">
        <is>
          <t>Grippe</t>
        </is>
      </c>
    </row>
    <row r="9" ht="19.5" customHeight="1" s="55">
      <c r="A9" s="75" t="inlineStr">
        <is>
          <t>Emma Petit</t>
        </is>
      </c>
      <c r="B9" s="77" t="inlineStr">
        <is>
          <t>Congé</t>
        </is>
      </c>
      <c r="C9" s="76" t="n">
        <v>46272</v>
      </c>
      <c r="D9" s="76" t="n">
        <v>46283</v>
      </c>
      <c r="E9" s="79">
        <f>IF(OR($A9="",$C9="",$D9=""),"",IF('1. Configuration'!$C$18="Oui",_xlfn.NETWORKDAYS.INTL($C9,$D9,11),_xlfn.NETWORKDAYS.INTL($C9,$D9,11,JoursFeries)))</f>
        <v/>
      </c>
      <c r="F9" s="77" t="inlineStr">
        <is>
          <t>Approuvé</t>
        </is>
      </c>
      <c r="G9" s="75" t="inlineStr">
        <is>
          <t>Ses dernières vacances chez nous</t>
        </is>
      </c>
    </row>
    <row r="10" ht="19.5" customHeight="1" s="55">
      <c r="A10" s="75" t="inlineStr">
        <is>
          <t>Camille Roux</t>
        </is>
      </c>
      <c r="B10" s="77" t="inlineStr">
        <is>
          <t>Congé</t>
        </is>
      </c>
      <c r="C10" s="76" t="n">
        <v>46377</v>
      </c>
      <c r="D10" s="76" t="n">
        <v>46380</v>
      </c>
      <c r="E10" s="79">
        <f>IF(OR($A10="",$C10="",$D10=""),"",IF('1. Configuration'!$C$18="Oui",_xlfn.NETWORKDAYS.INTL($C10,$D10,11),_xlfn.NETWORKDAYS.INTL($C10,$D10,11,JoursFeries)))</f>
        <v/>
      </c>
      <c r="F10" s="77" t="inlineStr">
        <is>
          <t>En attente</t>
        </is>
      </c>
      <c r="G10" s="75" t="inlineStr">
        <is>
          <t>Demande pour Noël</t>
        </is>
      </c>
    </row>
    <row r="11" ht="19.5" customHeight="1" s="55">
      <c r="A11" s="75" t="inlineStr">
        <is>
          <t>Antoine Blanc</t>
        </is>
      </c>
      <c r="B11" s="77" t="inlineStr">
        <is>
          <t>Sans solde</t>
        </is>
      </c>
      <c r="C11" s="76" t="n">
        <v>46300</v>
      </c>
      <c r="D11" s="76" t="n">
        <v>46304</v>
      </c>
      <c r="E11" s="79">
        <f>IF(OR($A11="",$C11="",$D11=""),"",IF('1. Configuration'!$C$18="Oui",_xlfn.NETWORKDAYS.INTL($C11,$D11,11),_xlfn.NETWORKDAYS.INTL($C11,$D11,11,JoursFeries)))</f>
        <v/>
      </c>
      <c r="F11" s="77" t="inlineStr">
        <is>
          <t>Approuvé</t>
        </is>
      </c>
      <c r="G11" s="75" t="inlineStr">
        <is>
          <t>Semaine sans solde</t>
        </is>
      </c>
    </row>
    <row r="12" ht="19.5" customHeight="1" s="55">
      <c r="A12" s="75" t="n"/>
      <c r="B12" s="77" t="n"/>
      <c r="C12" s="76" t="n"/>
      <c r="D12" s="76" t="n"/>
      <c r="E12" s="79">
        <f>IF(OR($A12="",$C12="",$D12=""),"",IF('1. Configuration'!$C$18="Oui",_xlfn.NETWORKDAYS.INTL($C12,$D12,11),_xlfn.NETWORKDAYS.INTL($C12,$D12,11,JoursFeries)))</f>
        <v/>
      </c>
      <c r="F12" s="77" t="n"/>
      <c r="G12" s="75" t="n"/>
    </row>
    <row r="13" ht="19.5" customHeight="1" s="55">
      <c r="A13" s="75" t="n"/>
      <c r="B13" s="77" t="n"/>
      <c r="C13" s="76" t="n"/>
      <c r="D13" s="76" t="n"/>
      <c r="E13" s="79">
        <f>IF(OR($A13="",$C13="",$D13=""),"",IF('1. Configuration'!$C$18="Oui",_xlfn.NETWORKDAYS.INTL($C13,$D13,11),_xlfn.NETWORKDAYS.INTL($C13,$D13,11,JoursFeries)))</f>
        <v/>
      </c>
      <c r="F13" s="77" t="n"/>
      <c r="G13" s="75" t="n"/>
    </row>
    <row r="14" ht="19.5" customHeight="1" s="55">
      <c r="A14" s="75" t="n"/>
      <c r="B14" s="77" t="n"/>
      <c r="C14" s="77" t="n"/>
      <c r="D14" s="77" t="n"/>
      <c r="E14" s="79">
        <f>IF(OR($A14="",$C14="",$D14=""),"",IF('1. Configuration'!$C$18="Oui",_xlfn.NETWORKDAYS.INTL($C14,$D14,11),_xlfn.NETWORKDAYS.INTL($C14,$D14,11,JoursFeries)))</f>
        <v/>
      </c>
      <c r="F14" s="77" t="n"/>
      <c r="G14" s="75" t="n"/>
    </row>
    <row r="15" ht="19.5" customHeight="1" s="55">
      <c r="A15" s="75" t="n"/>
      <c r="B15" s="77" t="n"/>
      <c r="C15" s="77" t="n"/>
      <c r="D15" s="77" t="n"/>
      <c r="E15" s="79">
        <f>IF(OR($A15="",$C15="",$D15=""),"",IF('1. Configuration'!$C$18="Oui",_xlfn.NETWORKDAYS.INTL($C15,$D15,11),_xlfn.NETWORKDAYS.INTL($C15,$D15,11,JoursFeries)))</f>
        <v/>
      </c>
      <c r="F15" s="77" t="n"/>
      <c r="G15" s="75" t="n"/>
    </row>
    <row r="16" ht="19.5" customHeight="1" s="55">
      <c r="A16" s="75" t="n"/>
      <c r="B16" s="77" t="n"/>
      <c r="C16" s="77" t="n"/>
      <c r="D16" s="77" t="n"/>
      <c r="E16" s="79">
        <f>IF(OR($A16="",$C16="",$D16=""),"",IF('1. Configuration'!$C$18="Oui",_xlfn.NETWORKDAYS.INTL($C16,$D16,11),_xlfn.NETWORKDAYS.INTL($C16,$D16,11,JoursFeries)))</f>
        <v/>
      </c>
      <c r="F16" s="77" t="n"/>
      <c r="G16" s="75" t="n"/>
    </row>
    <row r="17" ht="19.5" customHeight="1" s="55">
      <c r="A17" s="75" t="n"/>
      <c r="B17" s="77" t="n"/>
      <c r="C17" s="77" t="n"/>
      <c r="D17" s="77" t="n"/>
      <c r="E17" s="79">
        <f>IF(OR($A17="",$C17="",$D17=""),"",IF('1. Configuration'!$C$18="Oui",_xlfn.NETWORKDAYS.INTL($C17,$D17,11),_xlfn.NETWORKDAYS.INTL($C17,$D17,11,JoursFeries)))</f>
        <v/>
      </c>
      <c r="F17" s="77" t="n"/>
      <c r="G17" s="75" t="n"/>
    </row>
    <row r="18" ht="19.5" customHeight="1" s="55">
      <c r="A18" s="75" t="n"/>
      <c r="B18" s="77" t="n"/>
      <c r="C18" s="77" t="n"/>
      <c r="D18" s="77" t="n"/>
      <c r="E18" s="79">
        <f>IF(OR($A18="",$C18="",$D18=""),"",IF('1. Configuration'!$C$18="Oui",_xlfn.NETWORKDAYS.INTL($C18,$D18,11),_xlfn.NETWORKDAYS.INTL($C18,$D18,11,JoursFeries)))</f>
        <v/>
      </c>
      <c r="F18" s="77" t="n"/>
      <c r="G18" s="75" t="n"/>
    </row>
    <row r="19" ht="19.5" customHeight="1" s="55">
      <c r="A19" s="75" t="n"/>
      <c r="B19" s="77" t="n"/>
      <c r="C19" s="77" t="n"/>
      <c r="D19" s="77" t="n"/>
      <c r="E19" s="79">
        <f>IF(OR($A19="",$C19="",$D19=""),"",IF('1. Configuration'!$C$18="Oui",_xlfn.NETWORKDAYS.INTL($C19,$D19,11),_xlfn.NETWORKDAYS.INTL($C19,$D19,11,JoursFeries)))</f>
        <v/>
      </c>
      <c r="F19" s="77" t="n"/>
      <c r="G19" s="75" t="n"/>
    </row>
    <row r="20" ht="19.5" customHeight="1" s="55">
      <c r="A20" s="75" t="n"/>
      <c r="B20" s="77" t="n"/>
      <c r="C20" s="77" t="n"/>
      <c r="D20" s="77" t="n"/>
      <c r="E20" s="79">
        <f>IF(OR($A20="",$C20="",$D20=""),"",IF('1. Configuration'!$C$18="Oui",_xlfn.NETWORKDAYS.INTL($C20,$D20,11),_xlfn.NETWORKDAYS.INTL($C20,$D20,11,JoursFeries)))</f>
        <v/>
      </c>
      <c r="F20" s="77" t="n"/>
      <c r="G20" s="75" t="n"/>
    </row>
    <row r="21" ht="19.5" customHeight="1" s="55">
      <c r="A21" s="75" t="n"/>
      <c r="B21" s="77" t="n"/>
      <c r="C21" s="77" t="n"/>
      <c r="D21" s="77" t="n"/>
      <c r="E21" s="79">
        <f>IF(OR($A21="",$C21="",$D21=""),"",IF('1. Configuration'!$C$18="Oui",_xlfn.NETWORKDAYS.INTL($C21,$D21,11),_xlfn.NETWORKDAYS.INTL($C21,$D21,11,JoursFeries)))</f>
        <v/>
      </c>
      <c r="F21" s="77" t="n"/>
      <c r="G21" s="75" t="n"/>
    </row>
    <row r="22" ht="19.5" customHeight="1" s="55">
      <c r="A22" s="75" t="n"/>
      <c r="B22" s="77" t="n"/>
      <c r="C22" s="77" t="n"/>
      <c r="D22" s="77" t="n"/>
      <c r="E22" s="79">
        <f>IF(OR($A22="",$C22="",$D22=""),"",IF('1. Configuration'!$C$18="Oui",_xlfn.NETWORKDAYS.INTL($C22,$D22,11),_xlfn.NETWORKDAYS.INTL($C22,$D22,11,JoursFeries)))</f>
        <v/>
      </c>
      <c r="F22" s="77" t="n"/>
      <c r="G22" s="75" t="n"/>
    </row>
    <row r="23" ht="19.5" customHeight="1" s="55">
      <c r="A23" s="75" t="n"/>
      <c r="B23" s="77" t="n"/>
      <c r="C23" s="77" t="n"/>
      <c r="D23" s="77" t="n"/>
      <c r="E23" s="79">
        <f>IF(OR($A23="",$C23="",$D23=""),"",IF('1. Configuration'!$C$18="Oui",_xlfn.NETWORKDAYS.INTL($C23,$D23,11),_xlfn.NETWORKDAYS.INTL($C23,$D23,11,JoursFeries)))</f>
        <v/>
      </c>
      <c r="F23" s="77" t="n"/>
      <c r="G23" s="75" t="n"/>
    </row>
    <row r="24" ht="19.5" customHeight="1" s="55">
      <c r="A24" s="75" t="n"/>
      <c r="B24" s="77" t="n"/>
      <c r="C24" s="77" t="n"/>
      <c r="D24" s="77" t="n"/>
      <c r="E24" s="79">
        <f>IF(OR($A24="",$C24="",$D24=""),"",IF('1. Configuration'!$C$18="Oui",_xlfn.NETWORKDAYS.INTL($C24,$D24,11),_xlfn.NETWORKDAYS.INTL($C24,$D24,11,JoursFeries)))</f>
        <v/>
      </c>
      <c r="F24" s="77" t="n"/>
      <c r="G24" s="75" t="n"/>
    </row>
    <row r="25" ht="19.5" customHeight="1" s="55">
      <c r="A25" s="75" t="n"/>
      <c r="B25" s="77" t="n"/>
      <c r="C25" s="77" t="n"/>
      <c r="D25" s="77" t="n"/>
      <c r="E25" s="79">
        <f>IF(OR($A25="",$C25="",$D25=""),"",IF('1. Configuration'!$C$18="Oui",_xlfn.NETWORKDAYS.INTL($C25,$D25,11),_xlfn.NETWORKDAYS.INTL($C25,$D25,11,JoursFeries)))</f>
        <v/>
      </c>
      <c r="F25" s="77" t="n"/>
      <c r="G25" s="75" t="n"/>
    </row>
    <row r="26" ht="19.5" customHeight="1" s="55">
      <c r="A26" s="75" t="n"/>
      <c r="B26" s="77" t="n"/>
      <c r="C26" s="77" t="n"/>
      <c r="D26" s="77" t="n"/>
      <c r="E26" s="79">
        <f>IF(OR($A26="",$C26="",$D26=""),"",IF('1. Configuration'!$C$18="Oui",_xlfn.NETWORKDAYS.INTL($C26,$D26,11),_xlfn.NETWORKDAYS.INTL($C26,$D26,11,JoursFeries)))</f>
        <v/>
      </c>
      <c r="F26" s="77" t="n"/>
      <c r="G26" s="75" t="n"/>
    </row>
    <row r="27" ht="19.5" customHeight="1" s="55">
      <c r="A27" s="75" t="n"/>
      <c r="B27" s="77" t="n"/>
      <c r="C27" s="77" t="n"/>
      <c r="D27" s="77" t="n"/>
      <c r="E27" s="79">
        <f>IF(OR($A27="",$C27="",$D27=""),"",IF('1. Configuration'!$C$18="Oui",_xlfn.NETWORKDAYS.INTL($C27,$D27,11),_xlfn.NETWORKDAYS.INTL($C27,$D27,11,JoursFeries)))</f>
        <v/>
      </c>
      <c r="F27" s="77" t="n"/>
      <c r="G27" s="75" t="n"/>
    </row>
    <row r="28" ht="19.5" customHeight="1" s="55">
      <c r="A28" s="75" t="n"/>
      <c r="B28" s="77" t="n"/>
      <c r="C28" s="77" t="n"/>
      <c r="D28" s="77" t="n"/>
      <c r="E28" s="79">
        <f>IF(OR($A28="",$C28="",$D28=""),"",IF('1. Configuration'!$C$18="Oui",_xlfn.NETWORKDAYS.INTL($C28,$D28,11),_xlfn.NETWORKDAYS.INTL($C28,$D28,11,JoursFeries)))</f>
        <v/>
      </c>
      <c r="F28" s="77" t="n"/>
      <c r="G28" s="75" t="n"/>
    </row>
    <row r="29" ht="19.5" customHeight="1" s="55">
      <c r="A29" s="75" t="n"/>
      <c r="B29" s="77" t="n"/>
      <c r="C29" s="77" t="n"/>
      <c r="D29" s="77" t="n"/>
      <c r="E29" s="79">
        <f>IF(OR($A29="",$C29="",$D29=""),"",IF('1. Configuration'!$C$18="Oui",_xlfn.NETWORKDAYS.INTL($C29,$D29,11),_xlfn.NETWORKDAYS.INTL($C29,$D29,11,JoursFeries)))</f>
        <v/>
      </c>
      <c r="F29" s="77" t="n"/>
      <c r="G29" s="75" t="n"/>
    </row>
    <row r="30" ht="19.5" customHeight="1" s="55">
      <c r="A30" s="75" t="n"/>
      <c r="B30" s="77" t="n"/>
      <c r="C30" s="77" t="n"/>
      <c r="D30" s="77" t="n"/>
      <c r="E30" s="79">
        <f>IF(OR($A30="",$C30="",$D30=""),"",IF('1. Configuration'!$C$18="Oui",_xlfn.NETWORKDAYS.INTL($C30,$D30,11),_xlfn.NETWORKDAYS.INTL($C30,$D30,11,JoursFeries)))</f>
        <v/>
      </c>
      <c r="F30" s="77" t="n"/>
      <c r="G30" s="75" t="n"/>
    </row>
    <row r="31" ht="19.5" customHeight="1" s="55">
      <c r="A31" s="75" t="n"/>
      <c r="B31" s="77" t="n"/>
      <c r="C31" s="77" t="n"/>
      <c r="D31" s="77" t="n"/>
      <c r="E31" s="79">
        <f>IF(OR($A31="",$C31="",$D31=""),"",IF('1. Configuration'!$C$18="Oui",_xlfn.NETWORKDAYS.INTL($C31,$D31,11),_xlfn.NETWORKDAYS.INTL($C31,$D31,11,JoursFeries)))</f>
        <v/>
      </c>
      <c r="F31" s="77" t="n"/>
      <c r="G31" s="75" t="n"/>
    </row>
    <row r="32" ht="19.5" customHeight="1" s="55">
      <c r="A32" s="75" t="n"/>
      <c r="B32" s="77" t="n"/>
      <c r="C32" s="77" t="n"/>
      <c r="D32" s="77" t="n"/>
      <c r="E32" s="79">
        <f>IF(OR($A32="",$C32="",$D32=""),"",IF('1. Configuration'!$C$18="Oui",_xlfn.NETWORKDAYS.INTL($C32,$D32,11),_xlfn.NETWORKDAYS.INTL($C32,$D32,11,JoursFeries)))</f>
        <v/>
      </c>
      <c r="F32" s="77" t="n"/>
      <c r="G32" s="75" t="n"/>
    </row>
    <row r="33" ht="19.5" customHeight="1" s="55">
      <c r="A33" s="75" t="n"/>
      <c r="B33" s="77" t="n"/>
      <c r="C33" s="77" t="n"/>
      <c r="D33" s="77" t="n"/>
      <c r="E33" s="79">
        <f>IF(OR($A33="",$C33="",$D33=""),"",IF('1. Configuration'!$C$18="Oui",_xlfn.NETWORKDAYS.INTL($C33,$D33,11),_xlfn.NETWORKDAYS.INTL($C33,$D33,11,JoursFeries)))</f>
        <v/>
      </c>
      <c r="F33" s="77" t="n"/>
      <c r="G33" s="75" t="n"/>
    </row>
    <row r="34" ht="19.5" customHeight="1" s="55">
      <c r="A34" s="75" t="n"/>
      <c r="B34" s="77" t="n"/>
      <c r="C34" s="77" t="n"/>
      <c r="D34" s="77" t="n"/>
      <c r="E34" s="79">
        <f>IF(OR($A34="",$C34="",$D34=""),"",IF('1. Configuration'!$C$18="Oui",_xlfn.NETWORKDAYS.INTL($C34,$D34,11),_xlfn.NETWORKDAYS.INTL($C34,$D34,11,JoursFeries)))</f>
        <v/>
      </c>
      <c r="F34" s="77" t="n"/>
      <c r="G34" s="75" t="n"/>
    </row>
    <row r="35" ht="19.5" customHeight="1" s="55">
      <c r="A35" s="75" t="n"/>
      <c r="B35" s="77" t="n"/>
      <c r="C35" s="77" t="n"/>
      <c r="D35" s="77" t="n"/>
      <c r="E35" s="79">
        <f>IF(OR($A35="",$C35="",$D35=""),"",IF('1. Configuration'!$C$18="Oui",_xlfn.NETWORKDAYS.INTL($C35,$D35,11),_xlfn.NETWORKDAYS.INTL($C35,$D35,11,JoursFeries)))</f>
        <v/>
      </c>
      <c r="F35" s="77" t="n"/>
      <c r="G35" s="75" t="n"/>
    </row>
    <row r="36" ht="19.5" customHeight="1" s="55">
      <c r="A36" s="75" t="n"/>
      <c r="B36" s="77" t="n"/>
      <c r="C36" s="77" t="n"/>
      <c r="D36" s="77" t="n"/>
      <c r="E36" s="79">
        <f>IF(OR($A36="",$C36="",$D36=""),"",IF('1. Configuration'!$C$18="Oui",_xlfn.NETWORKDAYS.INTL($C36,$D36,11),_xlfn.NETWORKDAYS.INTL($C36,$D36,11,JoursFeries)))</f>
        <v/>
      </c>
      <c r="F36" s="77" t="n"/>
      <c r="G36" s="75" t="n"/>
    </row>
    <row r="37" ht="19.5" customHeight="1" s="55">
      <c r="A37" s="75" t="n"/>
      <c r="B37" s="77" t="n"/>
      <c r="C37" s="77" t="n"/>
      <c r="D37" s="77" t="n"/>
      <c r="E37" s="79">
        <f>IF(OR($A37="",$C37="",$D37=""),"",IF('1. Configuration'!$C$18="Oui",_xlfn.NETWORKDAYS.INTL($C37,$D37,11),_xlfn.NETWORKDAYS.INTL($C37,$D37,11,JoursFeries)))</f>
        <v/>
      </c>
      <c r="F37" s="77" t="n"/>
      <c r="G37" s="75" t="n"/>
    </row>
    <row r="38" ht="19.5" customHeight="1" s="55">
      <c r="A38" s="75" t="n"/>
      <c r="B38" s="77" t="n"/>
      <c r="C38" s="77" t="n"/>
      <c r="D38" s="77" t="n"/>
      <c r="E38" s="79">
        <f>IF(OR($A38="",$C38="",$D38=""),"",IF('1. Configuration'!$C$18="Oui",_xlfn.NETWORKDAYS.INTL($C38,$D38,11),_xlfn.NETWORKDAYS.INTL($C38,$D38,11,JoursFeries)))</f>
        <v/>
      </c>
      <c r="F38" s="77" t="n"/>
      <c r="G38" s="75" t="n"/>
    </row>
    <row r="39" ht="19.5" customHeight="1" s="55">
      <c r="A39" s="75" t="n"/>
      <c r="B39" s="77" t="n"/>
      <c r="C39" s="77" t="n"/>
      <c r="D39" s="77" t="n"/>
      <c r="E39" s="79">
        <f>IF(OR($A39="",$C39="",$D39=""),"",IF('1. Configuration'!$C$18="Oui",_xlfn.NETWORKDAYS.INTL($C39,$D39,11),_xlfn.NETWORKDAYS.INTL($C39,$D39,11,JoursFeries)))</f>
        <v/>
      </c>
      <c r="F39" s="77" t="n"/>
      <c r="G39" s="75" t="n"/>
    </row>
    <row r="40" ht="19.5" customHeight="1" s="55">
      <c r="A40" s="75" t="n"/>
      <c r="B40" s="77" t="n"/>
      <c r="C40" s="77" t="n"/>
      <c r="D40" s="77" t="n"/>
      <c r="E40" s="79">
        <f>IF(OR($A40="",$C40="",$D40=""),"",IF('1. Configuration'!$C$18="Oui",_xlfn.NETWORKDAYS.INTL($C40,$D40,11),_xlfn.NETWORKDAYS.INTL($C40,$D40,11,JoursFeries)))</f>
        <v/>
      </c>
      <c r="F40" s="77" t="n"/>
      <c r="G40" s="75" t="n"/>
    </row>
    <row r="41" ht="19.5" customHeight="1" s="55">
      <c r="A41" s="75" t="n"/>
      <c r="B41" s="77" t="n"/>
      <c r="C41" s="77" t="n"/>
      <c r="D41" s="77" t="n"/>
      <c r="E41" s="79">
        <f>IF(OR($A41="",$C41="",$D41=""),"",IF('1. Configuration'!$C$18="Oui",_xlfn.NETWORKDAYS.INTL($C41,$D41,11),_xlfn.NETWORKDAYS.INTL($C41,$D41,11,JoursFeries)))</f>
        <v/>
      </c>
      <c r="F41" s="77" t="n"/>
      <c r="G41" s="75" t="n"/>
    </row>
    <row r="42" ht="19.5" customHeight="1" s="55">
      <c r="A42" s="75" t="n"/>
      <c r="B42" s="77" t="n"/>
      <c r="C42" s="77" t="n"/>
      <c r="D42" s="77" t="n"/>
      <c r="E42" s="79">
        <f>IF(OR($A42="",$C42="",$D42=""),"",IF('1. Configuration'!$C$18="Oui",_xlfn.NETWORKDAYS.INTL($C42,$D42,11),_xlfn.NETWORKDAYS.INTL($C42,$D42,11,JoursFeries)))</f>
        <v/>
      </c>
      <c r="F42" s="77" t="n"/>
      <c r="G42" s="75" t="n"/>
    </row>
    <row r="43" ht="19.5" customHeight="1" s="55">
      <c r="A43" s="75" t="n"/>
      <c r="B43" s="77" t="n"/>
      <c r="C43" s="77" t="n"/>
      <c r="D43" s="77" t="n"/>
      <c r="E43" s="79">
        <f>IF(OR($A43="",$C43="",$D43=""),"",IF('1. Configuration'!$C$18="Oui",_xlfn.NETWORKDAYS.INTL($C43,$D43,11),_xlfn.NETWORKDAYS.INTL($C43,$D43,11,JoursFeries)))</f>
        <v/>
      </c>
      <c r="F43" s="77" t="n"/>
      <c r="G43" s="75" t="n"/>
    </row>
    <row r="44" ht="19.5" customHeight="1" s="55">
      <c r="A44" s="75" t="n"/>
      <c r="B44" s="77" t="n"/>
      <c r="C44" s="77" t="n"/>
      <c r="D44" s="77" t="n"/>
      <c r="E44" s="79">
        <f>IF(OR($A44="",$C44="",$D44=""),"",IF('1. Configuration'!$C$18="Oui",_xlfn.NETWORKDAYS.INTL($C44,$D44,11),_xlfn.NETWORKDAYS.INTL($C44,$D44,11,JoursFeries)))</f>
        <v/>
      </c>
      <c r="F44" s="77" t="n"/>
      <c r="G44" s="75" t="n"/>
    </row>
    <row r="45" ht="19.5" customHeight="1" s="55">
      <c r="A45" s="75" t="n"/>
      <c r="B45" s="77" t="n"/>
      <c r="C45" s="77" t="n"/>
      <c r="D45" s="77" t="n"/>
      <c r="E45" s="79">
        <f>IF(OR($A45="",$C45="",$D45=""),"",IF('1. Configuration'!$C$18="Oui",_xlfn.NETWORKDAYS.INTL($C45,$D45,11),_xlfn.NETWORKDAYS.INTL($C45,$D45,11,JoursFeries)))</f>
        <v/>
      </c>
      <c r="F45" s="77" t="n"/>
      <c r="G45" s="75" t="n"/>
    </row>
    <row r="46" ht="19.5" customHeight="1" s="55">
      <c r="A46" s="75" t="n"/>
      <c r="B46" s="77" t="n"/>
      <c r="C46" s="77" t="n"/>
      <c r="D46" s="77" t="n"/>
      <c r="E46" s="79">
        <f>IF(OR($A46="",$C46="",$D46=""),"",IF('1. Configuration'!$C$18="Oui",_xlfn.NETWORKDAYS.INTL($C46,$D46,11),_xlfn.NETWORKDAYS.INTL($C46,$D46,11,JoursFeries)))</f>
        <v/>
      </c>
      <c r="F46" s="77" t="n"/>
      <c r="G46" s="75" t="n"/>
    </row>
    <row r="47" ht="19.5" customHeight="1" s="55">
      <c r="A47" s="75" t="n"/>
      <c r="B47" s="77" t="n"/>
      <c r="C47" s="77" t="n"/>
      <c r="D47" s="77" t="n"/>
      <c r="E47" s="79">
        <f>IF(OR($A47="",$C47="",$D47=""),"",IF('1. Configuration'!$C$18="Oui",_xlfn.NETWORKDAYS.INTL($C47,$D47,11),_xlfn.NETWORKDAYS.INTL($C47,$D47,11,JoursFeries)))</f>
        <v/>
      </c>
      <c r="F47" s="77" t="n"/>
      <c r="G47" s="75" t="n"/>
    </row>
    <row r="48" ht="19.5" customHeight="1" s="55">
      <c r="A48" s="75" t="n"/>
      <c r="B48" s="77" t="n"/>
      <c r="C48" s="77" t="n"/>
      <c r="D48" s="77" t="n"/>
      <c r="E48" s="79">
        <f>IF(OR($A48="",$C48="",$D48=""),"",IF('1. Configuration'!$C$18="Oui",_xlfn.NETWORKDAYS.INTL($C48,$D48,11),_xlfn.NETWORKDAYS.INTL($C48,$D48,11,JoursFeries)))</f>
        <v/>
      </c>
      <c r="F48" s="77" t="n"/>
      <c r="G48" s="75" t="n"/>
    </row>
    <row r="49" ht="19.5" customHeight="1" s="55">
      <c r="A49" s="75" t="n"/>
      <c r="B49" s="77" t="n"/>
      <c r="C49" s="77" t="n"/>
      <c r="D49" s="77" t="n"/>
      <c r="E49" s="79">
        <f>IF(OR($A49="",$C49="",$D49=""),"",IF('1. Configuration'!$C$18="Oui",_xlfn.NETWORKDAYS.INTL($C49,$D49,11),_xlfn.NETWORKDAYS.INTL($C49,$D49,11,JoursFeries)))</f>
        <v/>
      </c>
      <c r="F49" s="77" t="n"/>
      <c r="G49" s="75" t="n"/>
    </row>
    <row r="50" ht="19.5" customHeight="1" s="55">
      <c r="A50" s="75" t="n"/>
      <c r="B50" s="77" t="n"/>
      <c r="C50" s="77" t="n"/>
      <c r="D50" s="77" t="n"/>
      <c r="E50" s="79">
        <f>IF(OR($A50="",$C50="",$D50=""),"",IF('1. Configuration'!$C$18="Oui",_xlfn.NETWORKDAYS.INTL($C50,$D50,11),_xlfn.NETWORKDAYS.INTL($C50,$D50,11,JoursFeries)))</f>
        <v/>
      </c>
      <c r="F50" s="77" t="n"/>
      <c r="G50" s="75" t="n"/>
    </row>
    <row r="51" ht="19.5" customHeight="1" s="55">
      <c r="A51" s="75" t="n"/>
      <c r="B51" s="77" t="n"/>
      <c r="C51" s="77" t="n"/>
      <c r="D51" s="77" t="n"/>
      <c r="E51" s="79">
        <f>IF(OR($A51="",$C51="",$D51=""),"",IF('1. Configuration'!$C$18="Oui",_xlfn.NETWORKDAYS.INTL($C51,$D51,11),_xlfn.NETWORKDAYS.INTL($C51,$D51,11,JoursFeries)))</f>
        <v/>
      </c>
      <c r="F51" s="77" t="n"/>
      <c r="G51" s="75" t="n"/>
    </row>
    <row r="52" ht="19.5" customHeight="1" s="55">
      <c r="A52" s="75" t="n"/>
      <c r="B52" s="77" t="n"/>
      <c r="C52" s="77" t="n"/>
      <c r="D52" s="77" t="n"/>
      <c r="E52" s="79">
        <f>IF(OR($A52="",$C52="",$D52=""),"",IF('1. Configuration'!$C$18="Oui",_xlfn.NETWORKDAYS.INTL($C52,$D52,11),_xlfn.NETWORKDAYS.INTL($C52,$D52,11,JoursFeries)))</f>
        <v/>
      </c>
      <c r="F52" s="77" t="n"/>
      <c r="G52" s="75" t="n"/>
    </row>
    <row r="53" ht="19.5" customHeight="1" s="55">
      <c r="A53" s="75" t="n"/>
      <c r="B53" s="77" t="n"/>
      <c r="C53" s="77" t="n"/>
      <c r="D53" s="77" t="n"/>
      <c r="E53" s="79">
        <f>IF(OR($A53="",$C53="",$D53=""),"",IF('1. Configuration'!$C$18="Oui",_xlfn.NETWORKDAYS.INTL($C53,$D53,11),_xlfn.NETWORKDAYS.INTL($C53,$D53,11,JoursFeries)))</f>
        <v/>
      </c>
      <c r="F53" s="77" t="n"/>
      <c r="G53" s="75" t="n"/>
    </row>
    <row r="54" ht="19.5" customHeight="1" s="55">
      <c r="A54" s="75" t="n"/>
      <c r="B54" s="77" t="n"/>
      <c r="C54" s="77" t="n"/>
      <c r="D54" s="77" t="n"/>
      <c r="E54" s="79">
        <f>IF(OR($A54="",$C54="",$D54=""),"",IF('1. Configuration'!$C$18="Oui",_xlfn.NETWORKDAYS.INTL($C54,$D54,11),_xlfn.NETWORKDAYS.INTL($C54,$D54,11,JoursFeries)))</f>
        <v/>
      </c>
      <c r="F54" s="77" t="n"/>
      <c r="G54" s="75" t="n"/>
    </row>
    <row r="55" ht="19.5" customHeight="1" s="55">
      <c r="A55" s="75" t="n"/>
      <c r="B55" s="77" t="n"/>
      <c r="C55" s="77" t="n"/>
      <c r="D55" s="77" t="n"/>
      <c r="E55" s="79">
        <f>IF(OR($A55="",$C55="",$D55=""),"",IF('1. Configuration'!$C$18="Oui",_xlfn.NETWORKDAYS.INTL($C55,$D55,11),_xlfn.NETWORKDAYS.INTL($C55,$D55,11,JoursFeries)))</f>
        <v/>
      </c>
      <c r="F55" s="77" t="n"/>
      <c r="G55" s="75" t="n"/>
    </row>
    <row r="56" ht="19.5" customHeight="1" s="55">
      <c r="A56" s="75" t="n"/>
      <c r="B56" s="77" t="n"/>
      <c r="C56" s="77" t="n"/>
      <c r="D56" s="77" t="n"/>
      <c r="E56" s="79">
        <f>IF(OR($A56="",$C56="",$D56=""),"",IF('1. Configuration'!$C$18="Oui",_xlfn.NETWORKDAYS.INTL($C56,$D56,11),_xlfn.NETWORKDAYS.INTL($C56,$D56,11,JoursFeries)))</f>
        <v/>
      </c>
      <c r="F56" s="77" t="n"/>
      <c r="G56" s="75" t="n"/>
    </row>
    <row r="57" ht="19.5" customHeight="1" s="55">
      <c r="A57" s="75" t="n"/>
      <c r="B57" s="77" t="n"/>
      <c r="C57" s="77" t="n"/>
      <c r="D57" s="77" t="n"/>
      <c r="E57" s="79">
        <f>IF(OR($A57="",$C57="",$D57=""),"",IF('1. Configuration'!$C$18="Oui",_xlfn.NETWORKDAYS.INTL($C57,$D57,11),_xlfn.NETWORKDAYS.INTL($C57,$D57,11,JoursFeries)))</f>
        <v/>
      </c>
      <c r="F57" s="77" t="n"/>
      <c r="G57" s="75" t="n"/>
    </row>
    <row r="58" ht="19.5" customHeight="1" s="55">
      <c r="A58" s="75" t="n"/>
      <c r="B58" s="77" t="n"/>
      <c r="C58" s="77" t="n"/>
      <c r="D58" s="77" t="n"/>
      <c r="E58" s="79">
        <f>IF(OR($A58="",$C58="",$D58=""),"",IF('1. Configuration'!$C$18="Oui",_xlfn.NETWORKDAYS.INTL($C58,$D58,11),_xlfn.NETWORKDAYS.INTL($C58,$D58,11,JoursFeries)))</f>
        <v/>
      </c>
      <c r="F58" s="77" t="n"/>
      <c r="G58" s="75" t="n"/>
    </row>
    <row r="59" ht="19.5" customHeight="1" s="55">
      <c r="A59" s="75" t="n"/>
      <c r="B59" s="77" t="n"/>
      <c r="C59" s="77" t="n"/>
      <c r="D59" s="77" t="n"/>
      <c r="E59" s="79">
        <f>IF(OR($A59="",$C59="",$D59=""),"",IF('1. Configuration'!$C$18="Oui",_xlfn.NETWORKDAYS.INTL($C59,$D59,11),_xlfn.NETWORKDAYS.INTL($C59,$D59,11,JoursFeries)))</f>
        <v/>
      </c>
      <c r="F59" s="77" t="n"/>
      <c r="G59" s="75" t="n"/>
    </row>
    <row r="60" ht="19.5" customHeight="1" s="55">
      <c r="A60" s="75" t="n"/>
      <c r="B60" s="77" t="n"/>
      <c r="C60" s="77" t="n"/>
      <c r="D60" s="77" t="n"/>
      <c r="E60" s="79">
        <f>IF(OR($A60="",$C60="",$D60=""),"",IF('1. Configuration'!$C$18="Oui",_xlfn.NETWORKDAYS.INTL($C60,$D60,11),_xlfn.NETWORKDAYS.INTL($C60,$D60,11,JoursFeries)))</f>
        <v/>
      </c>
      <c r="F60" s="77" t="n"/>
      <c r="G60" s="75" t="n"/>
    </row>
    <row r="61" ht="19.5" customHeight="1" s="55">
      <c r="A61" s="75" t="n"/>
      <c r="B61" s="77" t="n"/>
      <c r="C61" s="77" t="n"/>
      <c r="D61" s="77" t="n"/>
      <c r="E61" s="79">
        <f>IF(OR($A61="",$C61="",$D61=""),"",IF('1. Configuration'!$C$18="Oui",_xlfn.NETWORKDAYS.INTL($C61,$D61,11),_xlfn.NETWORKDAYS.INTL($C61,$D61,11,JoursFeries)))</f>
        <v/>
      </c>
      <c r="F61" s="77" t="n"/>
      <c r="G61" s="75" t="n"/>
    </row>
    <row r="62" ht="19.5" customHeight="1" s="55">
      <c r="A62" s="75" t="n"/>
      <c r="B62" s="77" t="n"/>
      <c r="C62" s="77" t="n"/>
      <c r="D62" s="77" t="n"/>
      <c r="E62" s="79">
        <f>IF(OR($A62="",$C62="",$D62=""),"",IF('1. Configuration'!$C$18="Oui",_xlfn.NETWORKDAYS.INTL($C62,$D62,11),_xlfn.NETWORKDAYS.INTL($C62,$D62,11,JoursFeries)))</f>
        <v/>
      </c>
      <c r="F62" s="77" t="n"/>
      <c r="G62" s="75" t="n"/>
    </row>
    <row r="63" ht="19.5" customHeight="1" s="55">
      <c r="A63" s="75" t="n"/>
      <c r="B63" s="77" t="n"/>
      <c r="C63" s="77" t="n"/>
      <c r="D63" s="77" t="n"/>
      <c r="E63" s="79">
        <f>IF(OR($A63="",$C63="",$D63=""),"",IF('1. Configuration'!$C$18="Oui",_xlfn.NETWORKDAYS.INTL($C63,$D63,11),_xlfn.NETWORKDAYS.INTL($C63,$D63,11,JoursFeries)))</f>
        <v/>
      </c>
      <c r="F63" s="77" t="n"/>
      <c r="G63" s="75" t="n"/>
    </row>
    <row r="64" ht="19.5" customHeight="1" s="55">
      <c r="A64" s="75" t="n"/>
      <c r="B64" s="77" t="n"/>
      <c r="C64" s="77" t="n"/>
      <c r="D64" s="77" t="n"/>
      <c r="E64" s="79">
        <f>IF(OR($A64="",$C64="",$D64=""),"",IF('1. Configuration'!$C$18="Oui",_xlfn.NETWORKDAYS.INTL($C64,$D64,11),_xlfn.NETWORKDAYS.INTL($C64,$D64,11,JoursFeries)))</f>
        <v/>
      </c>
      <c r="F64" s="77" t="n"/>
      <c r="G64" s="75" t="n"/>
    </row>
    <row r="65" ht="19.5" customHeight="1" s="55">
      <c r="A65" s="75" t="n"/>
      <c r="B65" s="77" t="n"/>
      <c r="C65" s="77" t="n"/>
      <c r="D65" s="77" t="n"/>
      <c r="E65" s="79">
        <f>IF(OR($A65="",$C65="",$D65=""),"",IF('1. Configuration'!$C$18="Oui",_xlfn.NETWORKDAYS.INTL($C65,$D65,11),_xlfn.NETWORKDAYS.INTL($C65,$D65,11,JoursFeries)))</f>
        <v/>
      </c>
      <c r="F65" s="77" t="n"/>
      <c r="G65" s="75" t="n"/>
    </row>
    <row r="66" ht="19.5" customHeight="1" s="55">
      <c r="A66" s="75" t="n"/>
      <c r="B66" s="77" t="n"/>
      <c r="C66" s="77" t="n"/>
      <c r="D66" s="77" t="n"/>
      <c r="E66" s="79">
        <f>IF(OR($A66="",$C66="",$D66=""),"",IF('1. Configuration'!$C$18="Oui",_xlfn.NETWORKDAYS.INTL($C66,$D66,11),_xlfn.NETWORKDAYS.INTL($C66,$D66,11,JoursFeries)))</f>
        <v/>
      </c>
      <c r="F66" s="77" t="n"/>
      <c r="G66" s="75" t="n"/>
    </row>
    <row r="67" ht="19.5" customHeight="1" s="55">
      <c r="A67" s="75" t="n"/>
      <c r="B67" s="77" t="n"/>
      <c r="C67" s="77" t="n"/>
      <c r="D67" s="77" t="n"/>
      <c r="E67" s="79">
        <f>IF(OR($A67="",$C67="",$D67=""),"",IF('1. Configuration'!$C$18="Oui",_xlfn.NETWORKDAYS.INTL($C67,$D67,11),_xlfn.NETWORKDAYS.INTL($C67,$D67,11,JoursFeries)))</f>
        <v/>
      </c>
      <c r="F67" s="77" t="n"/>
      <c r="G67" s="75" t="n"/>
    </row>
    <row r="68" ht="19.5" customHeight="1" s="55">
      <c r="A68" s="75" t="n"/>
      <c r="B68" s="77" t="n"/>
      <c r="C68" s="77" t="n"/>
      <c r="D68" s="77" t="n"/>
      <c r="E68" s="79">
        <f>IF(OR($A68="",$C68="",$D68=""),"",IF('1. Configuration'!$C$18="Oui",_xlfn.NETWORKDAYS.INTL($C68,$D68,11),_xlfn.NETWORKDAYS.INTL($C68,$D68,11,JoursFeries)))</f>
        <v/>
      </c>
      <c r="F68" s="77" t="n"/>
      <c r="G68" s="75" t="n"/>
    </row>
    <row r="69" ht="19.5" customHeight="1" s="55">
      <c r="A69" s="75" t="n"/>
      <c r="B69" s="77" t="n"/>
      <c r="C69" s="77" t="n"/>
      <c r="D69" s="77" t="n"/>
      <c r="E69" s="79">
        <f>IF(OR($A69="",$C69="",$D69=""),"",IF('1. Configuration'!$C$18="Oui",_xlfn.NETWORKDAYS.INTL($C69,$D69,11),_xlfn.NETWORKDAYS.INTL($C69,$D69,11,JoursFeries)))</f>
        <v/>
      </c>
      <c r="F69" s="77" t="n"/>
      <c r="G69" s="75" t="n"/>
    </row>
    <row r="70" ht="19.5" customHeight="1" s="55">
      <c r="A70" s="75" t="n"/>
      <c r="B70" s="77" t="n"/>
      <c r="C70" s="77" t="n"/>
      <c r="D70" s="77" t="n"/>
      <c r="E70" s="79">
        <f>IF(OR($A70="",$C70="",$D70=""),"",IF('1. Configuration'!$C$18="Oui",_xlfn.NETWORKDAYS.INTL($C70,$D70,11),_xlfn.NETWORKDAYS.INTL($C70,$D70,11,JoursFeries)))</f>
        <v/>
      </c>
      <c r="F70" s="77" t="n"/>
      <c r="G70" s="75" t="n"/>
    </row>
    <row r="71" ht="19.5" customHeight="1" s="55">
      <c r="A71" s="75" t="n"/>
      <c r="B71" s="77" t="n"/>
      <c r="C71" s="77" t="n"/>
      <c r="D71" s="77" t="n"/>
      <c r="E71" s="79">
        <f>IF(OR($A71="",$C71="",$D71=""),"",IF('1. Configuration'!$C$18="Oui",_xlfn.NETWORKDAYS.INTL($C71,$D71,11),_xlfn.NETWORKDAYS.INTL($C71,$D71,11,JoursFeries)))</f>
        <v/>
      </c>
      <c r="F71" s="77" t="n"/>
      <c r="G71" s="75" t="n"/>
    </row>
    <row r="72" ht="19.5" customHeight="1" s="55">
      <c r="A72" s="75" t="n"/>
      <c r="B72" s="77" t="n"/>
      <c r="C72" s="77" t="n"/>
      <c r="D72" s="77" t="n"/>
      <c r="E72" s="79">
        <f>IF(OR($A72="",$C72="",$D72=""),"",IF('1. Configuration'!$C$18="Oui",_xlfn.NETWORKDAYS.INTL($C72,$D72,11),_xlfn.NETWORKDAYS.INTL($C72,$D72,11,JoursFeries)))</f>
        <v/>
      </c>
      <c r="F72" s="77" t="n"/>
      <c r="G72" s="75" t="n"/>
    </row>
    <row r="73" ht="19.5" customHeight="1" s="55">
      <c r="A73" s="75" t="n"/>
      <c r="B73" s="77" t="n"/>
      <c r="C73" s="77" t="n"/>
      <c r="D73" s="77" t="n"/>
      <c r="E73" s="79">
        <f>IF(OR($A73="",$C73="",$D73=""),"",IF('1. Configuration'!$C$18="Oui",_xlfn.NETWORKDAYS.INTL($C73,$D73,11),_xlfn.NETWORKDAYS.INTL($C73,$D73,11,JoursFeries)))</f>
        <v/>
      </c>
      <c r="F73" s="77" t="n"/>
      <c r="G73" s="75" t="n"/>
    </row>
    <row r="74" ht="19.5" customHeight="1" s="55">
      <c r="A74" s="75" t="n"/>
      <c r="B74" s="77" t="n"/>
      <c r="C74" s="77" t="n"/>
      <c r="D74" s="77" t="n"/>
      <c r="E74" s="79">
        <f>IF(OR($A74="",$C74="",$D74=""),"",IF('1. Configuration'!$C$18="Oui",_xlfn.NETWORKDAYS.INTL($C74,$D74,11),_xlfn.NETWORKDAYS.INTL($C74,$D74,11,JoursFeries)))</f>
        <v/>
      </c>
      <c r="F74" s="77" t="n"/>
      <c r="G74" s="75" t="n"/>
    </row>
    <row r="75" ht="19.5" customHeight="1" s="55">
      <c r="A75" s="75" t="n"/>
      <c r="B75" s="77" t="n"/>
      <c r="C75" s="77" t="n"/>
      <c r="D75" s="77" t="n"/>
      <c r="E75" s="79">
        <f>IF(OR($A75="",$C75="",$D75=""),"",IF('1. Configuration'!$C$18="Oui",_xlfn.NETWORKDAYS.INTL($C75,$D75,11),_xlfn.NETWORKDAYS.INTL($C75,$D75,11,JoursFeries)))</f>
        <v/>
      </c>
      <c r="F75" s="77" t="n"/>
      <c r="G75" s="75" t="n"/>
    </row>
    <row r="76" ht="19.5" customHeight="1" s="55">
      <c r="A76" s="75" t="n"/>
      <c r="B76" s="77" t="n"/>
      <c r="C76" s="77" t="n"/>
      <c r="D76" s="77" t="n"/>
      <c r="E76" s="79">
        <f>IF(OR($A76="",$C76="",$D76=""),"",IF('1. Configuration'!$C$18="Oui",_xlfn.NETWORKDAYS.INTL($C76,$D76,11),_xlfn.NETWORKDAYS.INTL($C76,$D76,11,JoursFeries)))</f>
        <v/>
      </c>
      <c r="F76" s="77" t="n"/>
      <c r="G76" s="75" t="n"/>
    </row>
    <row r="77" ht="19.5" customHeight="1" s="55">
      <c r="A77" s="75" t="n"/>
      <c r="B77" s="77" t="n"/>
      <c r="C77" s="77" t="n"/>
      <c r="D77" s="77" t="n"/>
      <c r="E77" s="79">
        <f>IF(OR($A77="",$C77="",$D77=""),"",IF('1. Configuration'!$C$18="Oui",_xlfn.NETWORKDAYS.INTL($C77,$D77,11),_xlfn.NETWORKDAYS.INTL($C77,$D77,11,JoursFeries)))</f>
        <v/>
      </c>
      <c r="F77" s="77" t="n"/>
      <c r="G77" s="75" t="n"/>
    </row>
    <row r="78" ht="19.5" customHeight="1" s="55">
      <c r="A78" s="75" t="n"/>
      <c r="B78" s="77" t="n"/>
      <c r="C78" s="77" t="n"/>
      <c r="D78" s="77" t="n"/>
      <c r="E78" s="79">
        <f>IF(OR($A78="",$C78="",$D78=""),"",IF('1. Configuration'!$C$18="Oui",_xlfn.NETWORKDAYS.INTL($C78,$D78,11),_xlfn.NETWORKDAYS.INTL($C78,$D78,11,JoursFeries)))</f>
        <v/>
      </c>
      <c r="F78" s="77" t="n"/>
      <c r="G78" s="75" t="n"/>
    </row>
    <row r="79" ht="19.5" customHeight="1" s="55">
      <c r="A79" s="75" t="n"/>
      <c r="B79" s="77" t="n"/>
      <c r="C79" s="77" t="n"/>
      <c r="D79" s="77" t="n"/>
      <c r="E79" s="79">
        <f>IF(OR($A79="",$C79="",$D79=""),"",IF('1. Configuration'!$C$18="Oui",_xlfn.NETWORKDAYS.INTL($C79,$D79,11),_xlfn.NETWORKDAYS.INTL($C79,$D79,11,JoursFeries)))</f>
        <v/>
      </c>
      <c r="F79" s="77" t="n"/>
      <c r="G79" s="75" t="n"/>
    </row>
    <row r="80" ht="19.5" customHeight="1" s="55">
      <c r="A80" s="75" t="n"/>
      <c r="B80" s="77" t="n"/>
      <c r="C80" s="77" t="n"/>
      <c r="D80" s="77" t="n"/>
      <c r="E80" s="79">
        <f>IF(OR($A80="",$C80="",$D80=""),"",IF('1. Configuration'!$C$18="Oui",_xlfn.NETWORKDAYS.INTL($C80,$D80,11),_xlfn.NETWORKDAYS.INTL($C80,$D80,11,JoursFeries)))</f>
        <v/>
      </c>
      <c r="F80" s="77" t="n"/>
      <c r="G80" s="75" t="n"/>
    </row>
    <row r="81" ht="19.5" customHeight="1" s="55">
      <c r="A81" s="75" t="n"/>
      <c r="B81" s="77" t="n"/>
      <c r="C81" s="77" t="n"/>
      <c r="D81" s="77" t="n"/>
      <c r="E81" s="79">
        <f>IF(OR($A81="",$C81="",$D81=""),"",IF('1. Configuration'!$C$18="Oui",_xlfn.NETWORKDAYS.INTL($C81,$D81,11),_xlfn.NETWORKDAYS.INTL($C81,$D81,11,JoursFeries)))</f>
        <v/>
      </c>
      <c r="F81" s="77" t="n"/>
      <c r="G81" s="75" t="n"/>
    </row>
    <row r="82" ht="19.5" customHeight="1" s="55">
      <c r="A82" s="75" t="n"/>
      <c r="B82" s="77" t="n"/>
      <c r="C82" s="77" t="n"/>
      <c r="D82" s="77" t="n"/>
      <c r="E82" s="79">
        <f>IF(OR($A82="",$C82="",$D82=""),"",IF('1. Configuration'!$C$18="Oui",_xlfn.NETWORKDAYS.INTL($C82,$D82,11),_xlfn.NETWORKDAYS.INTL($C82,$D82,11,JoursFeries)))</f>
        <v/>
      </c>
      <c r="F82" s="77" t="n"/>
      <c r="G82" s="75" t="n"/>
    </row>
    <row r="83" ht="19.5" customHeight="1" s="55">
      <c r="A83" s="75" t="n"/>
      <c r="B83" s="77" t="n"/>
      <c r="C83" s="77" t="n"/>
      <c r="D83" s="77" t="n"/>
      <c r="E83" s="79">
        <f>IF(OR($A83="",$C83="",$D83=""),"",IF('1. Configuration'!$C$18="Oui",_xlfn.NETWORKDAYS.INTL($C83,$D83,11),_xlfn.NETWORKDAYS.INTL($C83,$D83,11,JoursFeries)))</f>
        <v/>
      </c>
      <c r="F83" s="77" t="n"/>
      <c r="G83" s="75" t="n"/>
    </row>
    <row r="84" ht="19.5" customHeight="1" s="55">
      <c r="A84" s="75" t="n"/>
      <c r="B84" s="77" t="n"/>
      <c r="C84" s="77" t="n"/>
      <c r="D84" s="77" t="n"/>
      <c r="E84" s="79">
        <f>IF(OR($A84="",$C84="",$D84=""),"",IF('1. Configuration'!$C$18="Oui",_xlfn.NETWORKDAYS.INTL($C84,$D84,11),_xlfn.NETWORKDAYS.INTL($C84,$D84,11,JoursFeries)))</f>
        <v/>
      </c>
      <c r="F84" s="77" t="n"/>
      <c r="G84" s="75" t="n"/>
    </row>
    <row r="85" ht="19.5" customHeight="1" s="55">
      <c r="A85" s="75" t="n"/>
      <c r="B85" s="77" t="n"/>
      <c r="C85" s="77" t="n"/>
      <c r="D85" s="77" t="n"/>
      <c r="E85" s="79">
        <f>IF(OR($A85="",$C85="",$D85=""),"",IF('1. Configuration'!$C$18="Oui",_xlfn.NETWORKDAYS.INTL($C85,$D85,11),_xlfn.NETWORKDAYS.INTL($C85,$D85,11,JoursFeries)))</f>
        <v/>
      </c>
      <c r="F85" s="77" t="n"/>
      <c r="G85" s="75" t="n"/>
    </row>
    <row r="86" ht="19.5" customHeight="1" s="55">
      <c r="A86" s="75" t="n"/>
      <c r="B86" s="77" t="n"/>
      <c r="C86" s="77" t="n"/>
      <c r="D86" s="77" t="n"/>
      <c r="E86" s="79">
        <f>IF(OR($A86="",$C86="",$D86=""),"",IF('1. Configuration'!$C$18="Oui",_xlfn.NETWORKDAYS.INTL($C86,$D86,11),_xlfn.NETWORKDAYS.INTL($C86,$D86,11,JoursFeries)))</f>
        <v/>
      </c>
      <c r="F86" s="77" t="n"/>
      <c r="G86" s="75" t="n"/>
    </row>
    <row r="87" ht="19.5" customHeight="1" s="55">
      <c r="A87" s="75" t="n"/>
      <c r="B87" s="77" t="n"/>
      <c r="C87" s="77" t="n"/>
      <c r="D87" s="77" t="n"/>
      <c r="E87" s="79">
        <f>IF(OR($A87="",$C87="",$D87=""),"",IF('1. Configuration'!$C$18="Oui",_xlfn.NETWORKDAYS.INTL($C87,$D87,11),_xlfn.NETWORKDAYS.INTL($C87,$D87,11,JoursFeries)))</f>
        <v/>
      </c>
      <c r="F87" s="77" t="n"/>
      <c r="G87" s="75" t="n"/>
    </row>
    <row r="88" ht="19.5" customHeight="1" s="55">
      <c r="A88" s="75" t="n"/>
      <c r="B88" s="77" t="n"/>
      <c r="C88" s="77" t="n"/>
      <c r="D88" s="77" t="n"/>
      <c r="E88" s="79">
        <f>IF(OR($A88="",$C88="",$D88=""),"",IF('1. Configuration'!$C$18="Oui",_xlfn.NETWORKDAYS.INTL($C88,$D88,11),_xlfn.NETWORKDAYS.INTL($C88,$D88,11,JoursFeries)))</f>
        <v/>
      </c>
      <c r="F88" s="77" t="n"/>
      <c r="G88" s="75" t="n"/>
    </row>
    <row r="89" ht="19.5" customHeight="1" s="55">
      <c r="A89" s="75" t="n"/>
      <c r="B89" s="77" t="n"/>
      <c r="C89" s="77" t="n"/>
      <c r="D89" s="77" t="n"/>
      <c r="E89" s="79">
        <f>IF(OR($A89="",$C89="",$D89=""),"",IF('1. Configuration'!$C$18="Oui",_xlfn.NETWORKDAYS.INTL($C89,$D89,11),_xlfn.NETWORKDAYS.INTL($C89,$D89,11,JoursFeries)))</f>
        <v/>
      </c>
      <c r="F89" s="77" t="n"/>
      <c r="G89" s="75" t="n"/>
    </row>
    <row r="90" ht="19.5" customHeight="1" s="55">
      <c r="A90" s="75" t="n"/>
      <c r="B90" s="77" t="n"/>
      <c r="C90" s="77" t="n"/>
      <c r="D90" s="77" t="n"/>
      <c r="E90" s="79">
        <f>IF(OR($A90="",$C90="",$D90=""),"",IF('1. Configuration'!$C$18="Oui",_xlfn.NETWORKDAYS.INTL($C90,$D90,11),_xlfn.NETWORKDAYS.INTL($C90,$D90,11,JoursFeries)))</f>
        <v/>
      </c>
      <c r="F90" s="77" t="n"/>
      <c r="G90" s="75" t="n"/>
    </row>
    <row r="91" ht="19.5" customHeight="1" s="55">
      <c r="A91" s="75" t="n"/>
      <c r="B91" s="77" t="n"/>
      <c r="C91" s="77" t="n"/>
      <c r="D91" s="77" t="n"/>
      <c r="E91" s="79">
        <f>IF(OR($A91="",$C91="",$D91=""),"",IF('1. Configuration'!$C$18="Oui",_xlfn.NETWORKDAYS.INTL($C91,$D91,11),_xlfn.NETWORKDAYS.INTL($C91,$D91,11,JoursFeries)))</f>
        <v/>
      </c>
      <c r="F91" s="77" t="n"/>
      <c r="G91" s="75" t="n"/>
    </row>
    <row r="92" ht="19.5" customHeight="1" s="55">
      <c r="A92" s="75" t="n"/>
      <c r="B92" s="77" t="n"/>
      <c r="C92" s="77" t="n"/>
      <c r="D92" s="77" t="n"/>
      <c r="E92" s="79">
        <f>IF(OR($A92="",$C92="",$D92=""),"",IF('1. Configuration'!$C$18="Oui",_xlfn.NETWORKDAYS.INTL($C92,$D92,11),_xlfn.NETWORKDAYS.INTL($C92,$D92,11,JoursFeries)))</f>
        <v/>
      </c>
      <c r="F92" s="77" t="n"/>
      <c r="G92" s="75" t="n"/>
    </row>
    <row r="93" ht="19.5" customHeight="1" s="55">
      <c r="A93" s="75" t="n"/>
      <c r="B93" s="77" t="n"/>
      <c r="C93" s="77" t="n"/>
      <c r="D93" s="77" t="n"/>
      <c r="E93" s="79">
        <f>IF(OR($A93="",$C93="",$D93=""),"",IF('1. Configuration'!$C$18="Oui",_xlfn.NETWORKDAYS.INTL($C93,$D93,11),_xlfn.NETWORKDAYS.INTL($C93,$D93,11,JoursFeries)))</f>
        <v/>
      </c>
      <c r="F93" s="77" t="n"/>
      <c r="G93" s="75" t="n"/>
    </row>
    <row r="94" ht="19.5" customHeight="1" s="55">
      <c r="A94" s="75" t="n"/>
      <c r="B94" s="77" t="n"/>
      <c r="C94" s="77" t="n"/>
      <c r="D94" s="77" t="n"/>
      <c r="E94" s="79">
        <f>IF(OR($A94="",$C94="",$D94=""),"",IF('1. Configuration'!$C$18="Oui",_xlfn.NETWORKDAYS.INTL($C94,$D94,11),_xlfn.NETWORKDAYS.INTL($C94,$D94,11,JoursFeries)))</f>
        <v/>
      </c>
      <c r="F94" s="77" t="n"/>
      <c r="G94" s="75" t="n"/>
    </row>
    <row r="95" ht="19.5" customHeight="1" s="55">
      <c r="A95" s="75" t="n"/>
      <c r="B95" s="77" t="n"/>
      <c r="C95" s="77" t="n"/>
      <c r="D95" s="77" t="n"/>
      <c r="E95" s="79">
        <f>IF(OR($A95="",$C95="",$D95=""),"",IF('1. Configuration'!$C$18="Oui",_xlfn.NETWORKDAYS.INTL($C95,$D95,11),_xlfn.NETWORKDAYS.INTL($C95,$D95,11,JoursFeries)))</f>
        <v/>
      </c>
      <c r="F95" s="77" t="n"/>
      <c r="G95" s="75" t="n"/>
    </row>
    <row r="96" ht="19.5" customHeight="1" s="55">
      <c r="A96" s="75" t="n"/>
      <c r="B96" s="77" t="n"/>
      <c r="C96" s="77" t="n"/>
      <c r="D96" s="77" t="n"/>
      <c r="E96" s="79">
        <f>IF(OR($A96="",$C96="",$D96=""),"",IF('1. Configuration'!$C$18="Oui",_xlfn.NETWORKDAYS.INTL($C96,$D96,11),_xlfn.NETWORKDAYS.INTL($C96,$D96,11,JoursFeries)))</f>
        <v/>
      </c>
      <c r="F96" s="77" t="n"/>
      <c r="G96" s="75" t="n"/>
    </row>
    <row r="97" ht="19.5" customHeight="1" s="55">
      <c r="A97" s="75" t="n"/>
      <c r="B97" s="77" t="n"/>
      <c r="C97" s="77" t="n"/>
      <c r="D97" s="77" t="n"/>
      <c r="E97" s="79">
        <f>IF(OR($A97="",$C97="",$D97=""),"",IF('1. Configuration'!$C$18="Oui",_xlfn.NETWORKDAYS.INTL($C97,$D97,11),_xlfn.NETWORKDAYS.INTL($C97,$D97,11,JoursFeries)))</f>
        <v/>
      </c>
      <c r="F97" s="77" t="n"/>
      <c r="G97" s="75" t="n"/>
    </row>
    <row r="98" ht="19.5" customHeight="1" s="55">
      <c r="A98" s="75" t="n"/>
      <c r="B98" s="77" t="n"/>
      <c r="C98" s="77" t="n"/>
      <c r="D98" s="77" t="n"/>
      <c r="E98" s="79">
        <f>IF(OR($A98="",$C98="",$D98=""),"",IF('1. Configuration'!$C$18="Oui",_xlfn.NETWORKDAYS.INTL($C98,$D98,11),_xlfn.NETWORKDAYS.INTL($C98,$D98,11,JoursFeries)))</f>
        <v/>
      </c>
      <c r="F98" s="77" t="n"/>
      <c r="G98" s="75" t="n"/>
    </row>
    <row r="99" ht="19.5" customHeight="1" s="55">
      <c r="A99" s="75" t="n"/>
      <c r="B99" s="77" t="n"/>
      <c r="C99" s="77" t="n"/>
      <c r="D99" s="77" t="n"/>
      <c r="E99" s="79">
        <f>IF(OR($A99="",$C99="",$D99=""),"",IF('1. Configuration'!$C$18="Oui",_xlfn.NETWORKDAYS.INTL($C99,$D99,11),_xlfn.NETWORKDAYS.INTL($C99,$D99,11,JoursFeries)))</f>
        <v/>
      </c>
      <c r="F99" s="77" t="n"/>
      <c r="G99" s="75" t="n"/>
    </row>
    <row r="100" ht="19.5" customHeight="1" s="55">
      <c r="A100" s="75" t="n"/>
      <c r="B100" s="77" t="n"/>
      <c r="C100" s="77" t="n"/>
      <c r="D100" s="77" t="n"/>
      <c r="E100" s="79">
        <f>IF(OR($A100="",$C100="",$D100=""),"",IF('1. Configuration'!$C$18="Oui",_xlfn.NETWORKDAYS.INTL($C100,$D100,11),_xlfn.NETWORKDAYS.INTL($C100,$D100,11,JoursFeries)))</f>
        <v/>
      </c>
      <c r="F100" s="77" t="n"/>
      <c r="G100" s="75" t="n"/>
    </row>
    <row r="101" ht="19.5" customHeight="1" s="55">
      <c r="A101" s="75" t="n"/>
      <c r="B101" s="77" t="n"/>
      <c r="C101" s="77" t="n"/>
      <c r="D101" s="77" t="n"/>
      <c r="E101" s="79">
        <f>IF(OR($A101="",$C101="",$D101=""),"",IF('1. Configuration'!$C$18="Oui",_xlfn.NETWORKDAYS.INTL($C101,$D101,11),_xlfn.NETWORKDAYS.INTL($C101,$D101,11,JoursFeries)))</f>
        <v/>
      </c>
      <c r="F101" s="77" t="n"/>
      <c r="G101" s="75" t="n"/>
    </row>
    <row r="102" ht="19.5" customHeight="1" s="55">
      <c r="A102" s="75" t="n"/>
      <c r="B102" s="77" t="n"/>
      <c r="C102" s="77" t="n"/>
      <c r="D102" s="77" t="n"/>
      <c r="E102" s="79">
        <f>IF(OR($A102="",$C102="",$D102=""),"",IF('1. Configuration'!$C$18="Oui",_xlfn.NETWORKDAYS.INTL($C102,$D102,11),_xlfn.NETWORKDAYS.INTL($C102,$D102,11,JoursFeries)))</f>
        <v/>
      </c>
      <c r="F102" s="77" t="n"/>
      <c r="G102" s="75" t="n"/>
    </row>
    <row r="103" ht="19.5" customHeight="1" s="55">
      <c r="A103" s="75" t="n"/>
      <c r="B103" s="77" t="n"/>
      <c r="C103" s="77" t="n"/>
      <c r="D103" s="77" t="n"/>
      <c r="E103" s="79">
        <f>IF(OR($A103="",$C103="",$D103=""),"",IF('1. Configuration'!$C$18="Oui",_xlfn.NETWORKDAYS.INTL($C103,$D103,11),_xlfn.NETWORKDAYS.INTL($C103,$D103,11,JoursFeries)))</f>
        <v/>
      </c>
      <c r="F103" s="77" t="n"/>
      <c r="G103" s="75" t="n"/>
    </row>
    <row r="104" ht="19.5" customHeight="1" s="55">
      <c r="A104" s="75" t="n"/>
      <c r="B104" s="77" t="n"/>
      <c r="C104" s="77" t="n"/>
      <c r="D104" s="77" t="n"/>
      <c r="E104" s="79">
        <f>IF(OR($A104="",$C104="",$D104=""),"",IF('1. Configuration'!$C$18="Oui",_xlfn.NETWORKDAYS.INTL($C104,$D104,11),_xlfn.NETWORKDAYS.INTL($C104,$D104,11,JoursFeries)))</f>
        <v/>
      </c>
      <c r="F104" s="77" t="n"/>
      <c r="G104" s="75" t="n"/>
    </row>
  </sheetData>
  <mergeCells count="1">
    <mergeCell ref="A2:G2"/>
  </mergeCells>
  <conditionalFormatting sqref="B5:B104">
    <cfRule type="expression" rank="0" priority="2" equalAverage="0" aboveAverage="0" dxfId="1" text="" percent="0" bottom="0">
      <formula>$B5="Congé"</formula>
    </cfRule>
    <cfRule type="expression" rank="0" priority="3" equalAverage="0" aboveAverage="0" dxfId="2" text="" percent="0" bottom="0">
      <formula>$B5="Maladie"</formula>
    </cfRule>
    <cfRule type="expression" rank="0" priority="4" equalAverage="0" aboveAverage="0" dxfId="3" text="" percent="0" bottom="0">
      <formula>$B5="Sans solde"</formula>
    </cfRule>
    <cfRule type="expression" rank="0" priority="5" equalAverage="0" aboveAverage="0" dxfId="4" text="" percent="0" bottom="0">
      <formula>$B5="Autre"</formula>
    </cfRule>
  </conditionalFormatting>
  <conditionalFormatting sqref="F5:F104">
    <cfRule type="expression" rank="0" priority="6" equalAverage="0" aboveAverage="0" dxfId="4" text="" percent="0" bottom="0">
      <formula>$F5="Approuvé"</formula>
    </cfRule>
    <cfRule type="expression" rank="0" priority="7" equalAverage="0" aboveAverage="0" dxfId="3" text="" percent="0" bottom="0">
      <formula>$F5="En attente"</formula>
    </cfRule>
    <cfRule type="expression" rank="0" priority="8" equalAverage="0" aboveAverage="0" dxfId="5" text="" percent="0" bottom="0">
      <formula>$F5="Annulé"</formula>
    </cfRule>
  </conditionalFormatting>
  <dataValidations count="3">
    <dataValidation sqref="B5:B104" showDropDown="0" showInputMessage="0" showErrorMessage="0" allowBlank="1" type="list" errorStyle="stop" operator="between">
      <formula1>"Congé,Maladie,Sans solde,Autre"</formula1>
      <formula2>0</formula2>
    </dataValidation>
    <dataValidation sqref="F5:F104" showDropDown="0" showInputMessage="0" showErrorMessage="0" allowBlank="1" type="list" errorStyle="stop" operator="between">
      <formula1>"Approuvé,En attente,Annulé"</formula1>
      <formula2>0</formula2>
    </dataValidation>
    <dataValidation sqref="A5:A104" showDropDown="0" showInputMessage="0" showErrorMessage="0" allowBlank="1" type="list" errorStyle="stop" operator="between">
      <formula1>'2. Employés'!$A$5:$A$34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Tableau de bord de l’équipe</t>
        </is>
      </c>
    </row>
    <row r="3" ht="15" customHeight="1" s="55">
      <c r="B3" s="64" t="inlineStr">
        <is>
          <t>Alimenté automatiquement par Employés et le Registre des congés. La barre visualise le % du droit utilisé.</t>
        </is>
      </c>
    </row>
    <row r="4"/>
    <row r="5" ht="19.5" customHeight="1" s="55">
      <c r="B5" s="82" t="inlineStr">
        <is>
          <t>DROIT DE L’ÉQUIPE (JOURS)</t>
        </is>
      </c>
      <c r="C5" s="83" t="n"/>
      <c r="D5" s="84" t="inlineStr">
        <is>
          <t>PRIS (APPROUVÉ)</t>
        </is>
      </c>
      <c r="E5" s="85" t="n"/>
      <c r="F5" s="86" t="inlineStr">
        <is>
          <t>RÉSERVÉ (EN ATTENTE)</t>
        </is>
      </c>
      <c r="G5" s="87" t="n"/>
      <c r="H5" s="88" t="inlineStr">
        <is>
          <t>RESTANT</t>
        </is>
      </c>
    </row>
    <row r="6" ht="36" customHeight="1" s="55">
      <c r="B6" s="89">
        <f>'2. Employés'!G36</f>
        <v/>
      </c>
      <c r="C6" s="83" t="n"/>
      <c r="D6" s="90">
        <f>'2. Employés'!H36</f>
        <v/>
      </c>
      <c r="E6" s="85" t="n"/>
      <c r="F6" s="91">
        <f>'2. Employés'!I36</f>
        <v/>
      </c>
      <c r="G6" s="87" t="n"/>
      <c r="H6" s="92">
        <f>'2. Employés'!J36</f>
        <v/>
      </c>
    </row>
    <row r="7"/>
    <row r="8"/>
    <row r="9" ht="21.75" customHeight="1" s="55">
      <c r="B9" s="58" t="inlineStr">
        <is>
          <t>Par salarié</t>
        </is>
      </c>
    </row>
    <row r="10" ht="27.75" customHeight="1" s="55">
      <c r="B10" s="74" t="inlineStr">
        <is>
          <t>Nom</t>
        </is>
      </c>
      <c r="C10" s="74" t="inlineStr">
        <is>
          <t>Rythme de travail</t>
        </is>
      </c>
      <c r="D10" s="74" t="inlineStr">
        <is>
          <t>Droit</t>
        </is>
      </c>
      <c r="E10" s="74" t="inlineStr">
        <is>
          <t>Pris</t>
        </is>
      </c>
      <c r="F10" s="74" t="inlineStr">
        <is>
          <t>Réservé</t>
        </is>
      </c>
      <c r="G10" s="74" t="inlineStr">
        <is>
          <t>Restant</t>
        </is>
      </c>
      <c r="H10" s="74" t="inlineStr">
        <is>
          <t>% utilisé</t>
        </is>
      </c>
    </row>
    <row r="11" ht="19.5" customHeight="1" s="55">
      <c r="B11" s="93">
        <f>IF('2. Employés'!A5="","",'2. Employés'!A5)</f>
        <v/>
      </c>
      <c r="C11" s="94">
        <f>IF('2. Employés'!A5="","",'2. Employés'!D5&amp;" j. ouvrables/sem.")</f>
        <v/>
      </c>
      <c r="D11" s="95">
        <f>IF('2. Employés'!A5="","",'2. Employés'!G5)</f>
        <v/>
      </c>
      <c r="E11" s="95">
        <f>IF('2. Employés'!A5="","",'2. Employés'!H5)</f>
        <v/>
      </c>
      <c r="F11" s="95">
        <f>IF('2. Employés'!A5="","",'2. Employés'!I5)</f>
        <v/>
      </c>
      <c r="G11" s="95">
        <f>IF('2. Employés'!A5="","",'2. Employés'!J5)</f>
        <v/>
      </c>
      <c r="H11" s="96">
        <f>IFERROR(IF('2. Employés'!A5="","",('2. Employés'!H5+'2. Employés'!I5)/'2. Employés'!G5),"")</f>
        <v/>
      </c>
    </row>
    <row r="12" ht="19.5" customHeight="1" s="55">
      <c r="B12" s="97">
        <f>IF('2. Employés'!A6="","",'2. Employés'!A6)</f>
        <v/>
      </c>
      <c r="C12" s="98">
        <f>IF('2. Employés'!A6="","",'2. Employés'!D6&amp;" j. ouvrables/sem.")</f>
        <v/>
      </c>
      <c r="D12" s="99">
        <f>IF('2. Employés'!A6="","",'2. Employés'!G6)</f>
        <v/>
      </c>
      <c r="E12" s="99">
        <f>IF('2. Employés'!A6="","",'2. Employés'!H6)</f>
        <v/>
      </c>
      <c r="F12" s="99">
        <f>IF('2. Employés'!A6="","",'2. Employés'!I6)</f>
        <v/>
      </c>
      <c r="G12" s="99">
        <f>IF('2. Employés'!A6="","",'2. Employés'!J6)</f>
        <v/>
      </c>
      <c r="H12" s="100">
        <f>IFERROR(IF('2. Employés'!A6="","",('2. Employés'!H6+'2. Employés'!I6)/'2. Employés'!G6),"")</f>
        <v/>
      </c>
    </row>
    <row r="13" ht="19.5" customHeight="1" s="55">
      <c r="B13" s="93">
        <f>IF('2. Employés'!A7="","",'2. Employés'!A7)</f>
        <v/>
      </c>
      <c r="C13" s="94">
        <f>IF('2. Employés'!A7="","",'2. Employés'!D7&amp;" j. ouvrables/sem.")</f>
        <v/>
      </c>
      <c r="D13" s="95">
        <f>IF('2. Employés'!A7="","",'2. Employés'!G7)</f>
        <v/>
      </c>
      <c r="E13" s="95">
        <f>IF('2. Employés'!A7="","",'2. Employés'!H7)</f>
        <v/>
      </c>
      <c r="F13" s="95">
        <f>IF('2. Employés'!A7="","",'2. Employés'!I7)</f>
        <v/>
      </c>
      <c r="G13" s="95">
        <f>IF('2. Employés'!A7="","",'2. Employés'!J7)</f>
        <v/>
      </c>
      <c r="H13" s="96">
        <f>IFERROR(IF('2. Employés'!A7="","",('2. Employés'!H7+'2. Employés'!I7)/'2. Employés'!G7),"")</f>
        <v/>
      </c>
    </row>
    <row r="14" ht="19.5" customHeight="1" s="55">
      <c r="B14" s="97">
        <f>IF('2. Employés'!A8="","",'2. Employés'!A8)</f>
        <v/>
      </c>
      <c r="C14" s="98">
        <f>IF('2. Employés'!A8="","",'2. Employés'!D8&amp;" j. ouvrables/sem.")</f>
        <v/>
      </c>
      <c r="D14" s="99">
        <f>IF('2. Employés'!A8="","",'2. Employés'!G8)</f>
        <v/>
      </c>
      <c r="E14" s="99">
        <f>IF('2. Employés'!A8="","",'2. Employés'!H8)</f>
        <v/>
      </c>
      <c r="F14" s="99">
        <f>IF('2. Employés'!A8="","",'2. Employés'!I8)</f>
        <v/>
      </c>
      <c r="G14" s="99">
        <f>IF('2. Employés'!A8="","",'2. Employés'!J8)</f>
        <v/>
      </c>
      <c r="H14" s="100">
        <f>IFERROR(IF('2. Employés'!A8="","",('2. Employés'!H8+'2. Employés'!I8)/'2. Employés'!G8),"")</f>
        <v/>
      </c>
    </row>
    <row r="15" ht="19.5" customHeight="1" s="55">
      <c r="B15" s="93">
        <f>IF('2. Employés'!A9="","",'2. Employés'!A9)</f>
        <v/>
      </c>
      <c r="C15" s="94">
        <f>IF('2. Employés'!A9="","",'2. Employés'!D9&amp;" j. ouvrables/sem.")</f>
        <v/>
      </c>
      <c r="D15" s="95">
        <f>IF('2. Employés'!A9="","",'2. Employés'!G9)</f>
        <v/>
      </c>
      <c r="E15" s="95">
        <f>IF('2. Employés'!A9="","",'2. Employés'!H9)</f>
        <v/>
      </c>
      <c r="F15" s="95">
        <f>IF('2. Employés'!A9="","",'2. Employés'!I9)</f>
        <v/>
      </c>
      <c r="G15" s="95">
        <f>IF('2. Employés'!A9="","",'2. Employés'!J9)</f>
        <v/>
      </c>
      <c r="H15" s="96">
        <f>IFERROR(IF('2. Employés'!A9="","",('2. Employés'!H9+'2. Employés'!I9)/'2. Employés'!G9),"")</f>
        <v/>
      </c>
    </row>
    <row r="16" ht="19.5" customHeight="1" s="55">
      <c r="B16" s="97">
        <f>IF('2. Employés'!A10="","",'2. Employés'!A10)</f>
        <v/>
      </c>
      <c r="C16" s="98">
        <f>IF('2. Employés'!A10="","",'2. Employés'!D10&amp;" j. ouvrables/sem.")</f>
        <v/>
      </c>
      <c r="D16" s="99">
        <f>IF('2. Employés'!A10="","",'2. Employés'!G10)</f>
        <v/>
      </c>
      <c r="E16" s="99">
        <f>IF('2. Employés'!A10="","",'2. Employés'!H10)</f>
        <v/>
      </c>
      <c r="F16" s="99">
        <f>IF('2. Employés'!A10="","",'2. Employés'!I10)</f>
        <v/>
      </c>
      <c r="G16" s="99">
        <f>IF('2. Employés'!A10="","",'2. Employés'!J10)</f>
        <v/>
      </c>
      <c r="H16" s="100">
        <f>IFERROR(IF('2. Employés'!A10="","",('2. Employés'!H10+'2. Employés'!I10)/'2. Employés'!G10),"")</f>
        <v/>
      </c>
    </row>
    <row r="17" ht="19.5" customHeight="1" s="55">
      <c r="B17" s="93">
        <f>IF('2. Employés'!A11="","",'2. Employés'!A11)</f>
        <v/>
      </c>
      <c r="C17" s="94">
        <f>IF('2. Employés'!A11="","",'2. Employés'!D11&amp;" j. ouvrables/sem.")</f>
        <v/>
      </c>
      <c r="D17" s="95">
        <f>IF('2. Employés'!A11="","",'2. Employés'!G11)</f>
        <v/>
      </c>
      <c r="E17" s="95">
        <f>IF('2. Employés'!A11="","",'2. Employés'!H11)</f>
        <v/>
      </c>
      <c r="F17" s="95">
        <f>IF('2. Employés'!A11="","",'2. Employés'!I11)</f>
        <v/>
      </c>
      <c r="G17" s="95">
        <f>IF('2. Employés'!A11="","",'2. Employés'!J11)</f>
        <v/>
      </c>
      <c r="H17" s="96">
        <f>IFERROR(IF('2. Employés'!A11="","",('2. Employés'!H11+'2. Employés'!I11)/'2. Employés'!G11),"")</f>
        <v/>
      </c>
    </row>
    <row r="18" ht="19.5" customHeight="1" s="55">
      <c r="B18" s="97">
        <f>IF('2. Employés'!A12="","",'2. Employés'!A12)</f>
        <v/>
      </c>
      <c r="C18" s="98">
        <f>IF('2. Employés'!A12="","",'2. Employés'!D12&amp;" j. ouvrables/sem.")</f>
        <v/>
      </c>
      <c r="D18" s="99">
        <f>IF('2. Employés'!A12="","",'2. Employés'!G12)</f>
        <v/>
      </c>
      <c r="E18" s="99">
        <f>IF('2. Employés'!A12="","",'2. Employés'!H12)</f>
        <v/>
      </c>
      <c r="F18" s="99">
        <f>IF('2. Employés'!A12="","",'2. Employés'!I12)</f>
        <v/>
      </c>
      <c r="G18" s="99">
        <f>IF('2. Employés'!A12="","",'2. Employés'!J12)</f>
        <v/>
      </c>
      <c r="H18" s="100">
        <f>IFERROR(IF('2. Employés'!A12="","",('2. Employés'!H12+'2. Employés'!I12)/'2. Employés'!G12),"")</f>
        <v/>
      </c>
    </row>
    <row r="19" ht="19.5" customHeight="1" s="55">
      <c r="B19" s="93">
        <f>IF('2. Employés'!A13="","",'2. Employés'!A13)</f>
        <v/>
      </c>
      <c r="C19" s="94">
        <f>IF('2. Employés'!A13="","",'2. Employés'!D13&amp;" j. ouvrables/sem.")</f>
        <v/>
      </c>
      <c r="D19" s="95">
        <f>IF('2. Employés'!A13="","",'2. Employés'!G13)</f>
        <v/>
      </c>
      <c r="E19" s="95">
        <f>IF('2. Employés'!A13="","",'2. Employés'!H13)</f>
        <v/>
      </c>
      <c r="F19" s="95">
        <f>IF('2. Employés'!A13="","",'2. Employés'!I13)</f>
        <v/>
      </c>
      <c r="G19" s="95">
        <f>IF('2. Employés'!A13="","",'2. Employés'!J13)</f>
        <v/>
      </c>
      <c r="H19" s="96">
        <f>IFERROR(IF('2. Employés'!A13="","",('2. Employés'!H13+'2. Employés'!I13)/'2. Employés'!G13),"")</f>
        <v/>
      </c>
    </row>
    <row r="20" ht="19.5" customHeight="1" s="55">
      <c r="B20" s="97">
        <f>IF('2. Employés'!A14="","",'2. Employés'!A14)</f>
        <v/>
      </c>
      <c r="C20" s="98">
        <f>IF('2. Employés'!A14="","",'2. Employés'!D14&amp;" j. ouvrables/sem.")</f>
        <v/>
      </c>
      <c r="D20" s="99">
        <f>IF('2. Employés'!A14="","",'2. Employés'!G14)</f>
        <v/>
      </c>
      <c r="E20" s="99">
        <f>IF('2. Employés'!A14="","",'2. Employés'!H14)</f>
        <v/>
      </c>
      <c r="F20" s="99">
        <f>IF('2. Employés'!A14="","",'2. Employés'!I14)</f>
        <v/>
      </c>
      <c r="G20" s="99">
        <f>IF('2. Employés'!A14="","",'2. Employés'!J14)</f>
        <v/>
      </c>
      <c r="H20" s="100">
        <f>IFERROR(IF('2. Employés'!A14="","",('2. Employés'!H14+'2. Employés'!I14)/'2. Employés'!G14),"")</f>
        <v/>
      </c>
    </row>
    <row r="21" ht="19.5" customHeight="1" s="55">
      <c r="B21" s="93">
        <f>IF('2. Employés'!A15="","",'2. Employés'!A15)</f>
        <v/>
      </c>
      <c r="C21" s="94">
        <f>IF('2. Employés'!A15="","",'2. Employés'!D15&amp;" j. ouvrables/sem.")</f>
        <v/>
      </c>
      <c r="D21" s="95">
        <f>IF('2. Employés'!A15="","",'2. Employés'!G15)</f>
        <v/>
      </c>
      <c r="E21" s="95">
        <f>IF('2. Employés'!A15="","",'2. Employés'!H15)</f>
        <v/>
      </c>
      <c r="F21" s="95">
        <f>IF('2. Employés'!A15="","",'2. Employés'!I15)</f>
        <v/>
      </c>
      <c r="G21" s="95">
        <f>IF('2. Employés'!A15="","",'2. Employés'!J15)</f>
        <v/>
      </c>
      <c r="H21" s="96">
        <f>IFERROR(IF('2. Employés'!A15="","",('2. Employés'!H15+'2. Employés'!I15)/'2. Employés'!G15),"")</f>
        <v/>
      </c>
    </row>
    <row r="22" ht="19.5" customHeight="1" s="55">
      <c r="B22" s="97">
        <f>IF('2. Employés'!A16="","",'2. Employés'!A16)</f>
        <v/>
      </c>
      <c r="C22" s="98">
        <f>IF('2. Employés'!A16="","",'2. Employés'!D16&amp;" j. ouvrables/sem.")</f>
        <v/>
      </c>
      <c r="D22" s="99">
        <f>IF('2. Employés'!A16="","",'2. Employés'!G16)</f>
        <v/>
      </c>
      <c r="E22" s="99">
        <f>IF('2. Employés'!A16="","",'2. Employés'!H16)</f>
        <v/>
      </c>
      <c r="F22" s="99">
        <f>IF('2. Employés'!A16="","",'2. Employés'!I16)</f>
        <v/>
      </c>
      <c r="G22" s="99">
        <f>IF('2. Employés'!A16="","",'2. Employés'!J16)</f>
        <v/>
      </c>
      <c r="H22" s="100">
        <f>IFERROR(IF('2. Employés'!A16="","",('2. Employés'!H16+'2. Employés'!I16)/'2. Employés'!G16),"")</f>
        <v/>
      </c>
    </row>
    <row r="23" ht="19.5" customHeight="1" s="55">
      <c r="B23" s="93">
        <f>IF('2. Employés'!A17="","",'2. Employés'!A17)</f>
        <v/>
      </c>
      <c r="C23" s="94">
        <f>IF('2. Employés'!A17="","",'2. Employés'!D17&amp;" j. ouvrables/sem.")</f>
        <v/>
      </c>
      <c r="D23" s="95">
        <f>IF('2. Employés'!A17="","",'2. Employés'!G17)</f>
        <v/>
      </c>
      <c r="E23" s="95">
        <f>IF('2. Employés'!A17="","",'2. Employés'!H17)</f>
        <v/>
      </c>
      <c r="F23" s="95">
        <f>IF('2. Employés'!A17="","",'2. Employés'!I17)</f>
        <v/>
      </c>
      <c r="G23" s="95">
        <f>IF('2. Employés'!A17="","",'2. Employés'!J17)</f>
        <v/>
      </c>
      <c r="H23" s="96">
        <f>IFERROR(IF('2. Employés'!A17="","",('2. Employés'!H17+'2. Employés'!I17)/'2. Employés'!G17),"")</f>
        <v/>
      </c>
    </row>
    <row r="24" ht="19.5" customHeight="1" s="55">
      <c r="B24" s="97">
        <f>IF('2. Employés'!A18="","",'2. Employés'!A18)</f>
        <v/>
      </c>
      <c r="C24" s="98">
        <f>IF('2. Employés'!A18="","",'2. Employés'!D18&amp;" j. ouvrables/sem.")</f>
        <v/>
      </c>
      <c r="D24" s="99">
        <f>IF('2. Employés'!A18="","",'2. Employés'!G18)</f>
        <v/>
      </c>
      <c r="E24" s="99">
        <f>IF('2. Employés'!A18="","",'2. Employés'!H18)</f>
        <v/>
      </c>
      <c r="F24" s="99">
        <f>IF('2. Employés'!A18="","",'2. Employés'!I18)</f>
        <v/>
      </c>
      <c r="G24" s="99">
        <f>IF('2. Employés'!A18="","",'2. Employés'!J18)</f>
        <v/>
      </c>
      <c r="H24" s="100">
        <f>IFERROR(IF('2. Employés'!A18="","",('2. Employés'!H18+'2. Employés'!I18)/'2. Employés'!G18),"")</f>
        <v/>
      </c>
    </row>
    <row r="25" ht="19.5" customHeight="1" s="55">
      <c r="B25" s="93">
        <f>IF('2. Employés'!A19="","",'2. Employés'!A19)</f>
        <v/>
      </c>
      <c r="C25" s="94">
        <f>IF('2. Employés'!A19="","",'2. Employés'!D19&amp;" j. ouvrables/sem.")</f>
        <v/>
      </c>
      <c r="D25" s="95">
        <f>IF('2. Employés'!A19="","",'2. Employés'!G19)</f>
        <v/>
      </c>
      <c r="E25" s="95">
        <f>IF('2. Employés'!A19="","",'2. Employés'!H19)</f>
        <v/>
      </c>
      <c r="F25" s="95">
        <f>IF('2. Employés'!A19="","",'2. Employés'!I19)</f>
        <v/>
      </c>
      <c r="G25" s="95">
        <f>IF('2. Employés'!A19="","",'2. Employés'!J19)</f>
        <v/>
      </c>
      <c r="H25" s="96">
        <f>IFERROR(IF('2. Employés'!A19="","",('2. Employés'!H19+'2. Employés'!I19)/'2. Employés'!G19),"")</f>
        <v/>
      </c>
    </row>
    <row r="26" ht="19.5" customHeight="1" s="55">
      <c r="B26" s="97">
        <f>IF('2. Employés'!A20="","",'2. Employés'!A20)</f>
        <v/>
      </c>
      <c r="C26" s="98">
        <f>IF('2. Employés'!A20="","",'2. Employés'!D20&amp;" j. ouvrables/sem.")</f>
        <v/>
      </c>
      <c r="D26" s="99">
        <f>IF('2. Employés'!A20="","",'2. Employés'!G20)</f>
        <v/>
      </c>
      <c r="E26" s="99">
        <f>IF('2. Employés'!A20="","",'2. Employés'!H20)</f>
        <v/>
      </c>
      <c r="F26" s="99">
        <f>IF('2. Employés'!A20="","",'2. Employés'!I20)</f>
        <v/>
      </c>
      <c r="G26" s="99">
        <f>IF('2. Employés'!A20="","",'2. Employés'!J20)</f>
        <v/>
      </c>
      <c r="H26" s="100">
        <f>IFERROR(IF('2. Employés'!A20="","",('2. Employés'!H20+'2. Employés'!I20)/'2. Employés'!G20),"")</f>
        <v/>
      </c>
    </row>
    <row r="27" ht="19.5" customHeight="1" s="55">
      <c r="B27" s="93">
        <f>IF('2. Employés'!A21="","",'2. Employés'!A21)</f>
        <v/>
      </c>
      <c r="C27" s="94">
        <f>IF('2. Employés'!A21="","",'2. Employés'!D21&amp;" j. ouvrables/sem.")</f>
        <v/>
      </c>
      <c r="D27" s="95">
        <f>IF('2. Employés'!A21="","",'2. Employés'!G21)</f>
        <v/>
      </c>
      <c r="E27" s="95">
        <f>IF('2. Employés'!A21="","",'2. Employés'!H21)</f>
        <v/>
      </c>
      <c r="F27" s="95">
        <f>IF('2. Employés'!A21="","",'2. Employés'!I21)</f>
        <v/>
      </c>
      <c r="G27" s="95">
        <f>IF('2. Employés'!A21="","",'2. Employés'!J21)</f>
        <v/>
      </c>
      <c r="H27" s="96">
        <f>IFERROR(IF('2. Employés'!A21="","",('2. Employés'!H21+'2. Employés'!I21)/'2. Employés'!G21),"")</f>
        <v/>
      </c>
    </row>
    <row r="28" ht="19.5" customHeight="1" s="55">
      <c r="B28" s="97">
        <f>IF('2. Employés'!A22="","",'2. Employés'!A22)</f>
        <v/>
      </c>
      <c r="C28" s="98">
        <f>IF('2. Employés'!A22="","",'2. Employés'!D22&amp;" j. ouvrables/sem.")</f>
        <v/>
      </c>
      <c r="D28" s="99">
        <f>IF('2. Employés'!A22="","",'2. Employés'!G22)</f>
        <v/>
      </c>
      <c r="E28" s="99">
        <f>IF('2. Employés'!A22="","",'2. Employés'!H22)</f>
        <v/>
      </c>
      <c r="F28" s="99">
        <f>IF('2. Employés'!A22="","",'2. Employés'!I22)</f>
        <v/>
      </c>
      <c r="G28" s="99">
        <f>IF('2. Employés'!A22="","",'2. Employés'!J22)</f>
        <v/>
      </c>
      <c r="H28" s="100">
        <f>IFERROR(IF('2. Employés'!A22="","",('2. Employés'!H22+'2. Employés'!I22)/'2. Employés'!G22),"")</f>
        <v/>
      </c>
    </row>
    <row r="29" ht="19.5" customHeight="1" s="55">
      <c r="B29" s="93">
        <f>IF('2. Employés'!A23="","",'2. Employés'!A23)</f>
        <v/>
      </c>
      <c r="C29" s="94">
        <f>IF('2. Employés'!A23="","",'2. Employés'!D23&amp;" j. ouvrables/sem.")</f>
        <v/>
      </c>
      <c r="D29" s="95">
        <f>IF('2. Employés'!A23="","",'2. Employés'!G23)</f>
        <v/>
      </c>
      <c r="E29" s="95">
        <f>IF('2. Employés'!A23="","",'2. Employés'!H23)</f>
        <v/>
      </c>
      <c r="F29" s="95">
        <f>IF('2. Employés'!A23="","",'2. Employés'!I23)</f>
        <v/>
      </c>
      <c r="G29" s="95">
        <f>IF('2. Employés'!A23="","",'2. Employés'!J23)</f>
        <v/>
      </c>
      <c r="H29" s="96">
        <f>IFERROR(IF('2. Employés'!A23="","",('2. Employés'!H23+'2. Employés'!I23)/'2. Employés'!G23),"")</f>
        <v/>
      </c>
    </row>
    <row r="30" ht="19.5" customHeight="1" s="55">
      <c r="B30" s="97">
        <f>IF('2. Employés'!A24="","",'2. Employés'!A24)</f>
        <v/>
      </c>
      <c r="C30" s="98">
        <f>IF('2. Employés'!A24="","",'2. Employés'!D24&amp;" j. ouvrables/sem.")</f>
        <v/>
      </c>
      <c r="D30" s="99">
        <f>IF('2. Employés'!A24="","",'2. Employés'!G24)</f>
        <v/>
      </c>
      <c r="E30" s="99">
        <f>IF('2. Employés'!A24="","",'2. Employés'!H24)</f>
        <v/>
      </c>
      <c r="F30" s="99">
        <f>IF('2. Employés'!A24="","",'2. Employés'!I24)</f>
        <v/>
      </c>
      <c r="G30" s="99">
        <f>IF('2. Employés'!A24="","",'2. Employés'!J24)</f>
        <v/>
      </c>
      <c r="H30" s="100">
        <f>IFERROR(IF('2. Employés'!A24="","",('2. Employés'!H24+'2. Employés'!I24)/'2. Employés'!G24),"")</f>
        <v/>
      </c>
    </row>
    <row r="31" ht="19.5" customHeight="1" s="55">
      <c r="B31" s="93">
        <f>IF('2. Employés'!A25="","",'2. Employés'!A25)</f>
        <v/>
      </c>
      <c r="C31" s="94">
        <f>IF('2. Employés'!A25="","",'2. Employés'!D25&amp;" j. ouvrables/sem.")</f>
        <v/>
      </c>
      <c r="D31" s="95">
        <f>IF('2. Employés'!A25="","",'2. Employés'!G25)</f>
        <v/>
      </c>
      <c r="E31" s="95">
        <f>IF('2. Employés'!A25="","",'2. Employés'!H25)</f>
        <v/>
      </c>
      <c r="F31" s="95">
        <f>IF('2. Employés'!A25="","",'2. Employés'!I25)</f>
        <v/>
      </c>
      <c r="G31" s="95">
        <f>IF('2. Employés'!A25="","",'2. Employés'!J25)</f>
        <v/>
      </c>
      <c r="H31" s="96">
        <f>IFERROR(IF('2. Employés'!A25="","",('2. Employés'!H25+'2. Employés'!I25)/'2. Employés'!G25),"")</f>
        <v/>
      </c>
    </row>
    <row r="32" ht="19.5" customHeight="1" s="55">
      <c r="B32" s="97">
        <f>IF('2. Employés'!A26="","",'2. Employés'!A26)</f>
        <v/>
      </c>
      <c r="C32" s="98">
        <f>IF('2. Employés'!A26="","",'2. Employés'!D26&amp;" j. ouvrables/sem.")</f>
        <v/>
      </c>
      <c r="D32" s="99">
        <f>IF('2. Employés'!A26="","",'2. Employés'!G26)</f>
        <v/>
      </c>
      <c r="E32" s="99">
        <f>IF('2. Employés'!A26="","",'2. Employés'!H26)</f>
        <v/>
      </c>
      <c r="F32" s="99">
        <f>IF('2. Employés'!A26="","",'2. Employés'!I26)</f>
        <v/>
      </c>
      <c r="G32" s="99">
        <f>IF('2. Employés'!A26="","",'2. Employés'!J26)</f>
        <v/>
      </c>
      <c r="H32" s="100">
        <f>IFERROR(IF('2. Employés'!A26="","",('2. Employés'!H26+'2. Employés'!I26)/'2. Employés'!G26),"")</f>
        <v/>
      </c>
    </row>
    <row r="33" ht="19.5" customHeight="1" s="55">
      <c r="B33" s="93">
        <f>IF('2. Employés'!A27="","",'2. Employés'!A27)</f>
        <v/>
      </c>
      <c r="C33" s="94">
        <f>IF('2. Employés'!A27="","",'2. Employés'!D27&amp;" j. ouvrables/sem.")</f>
        <v/>
      </c>
      <c r="D33" s="95">
        <f>IF('2. Employés'!A27="","",'2. Employés'!G27)</f>
        <v/>
      </c>
      <c r="E33" s="95">
        <f>IF('2. Employés'!A27="","",'2. Employés'!H27)</f>
        <v/>
      </c>
      <c r="F33" s="95">
        <f>IF('2. Employés'!A27="","",'2. Employés'!I27)</f>
        <v/>
      </c>
      <c r="G33" s="95">
        <f>IF('2. Employés'!A27="","",'2. Employés'!J27)</f>
        <v/>
      </c>
      <c r="H33" s="96">
        <f>IFERROR(IF('2. Employés'!A27="","",('2. Employés'!H27+'2. Employés'!I27)/'2. Employés'!G27),"")</f>
        <v/>
      </c>
    </row>
    <row r="34" ht="19.5" customHeight="1" s="55">
      <c r="B34" s="97">
        <f>IF('2. Employés'!A28="","",'2. Employés'!A28)</f>
        <v/>
      </c>
      <c r="C34" s="98">
        <f>IF('2. Employés'!A28="","",'2. Employés'!D28&amp;" j. ouvrables/sem.")</f>
        <v/>
      </c>
      <c r="D34" s="99">
        <f>IF('2. Employés'!A28="","",'2. Employés'!G28)</f>
        <v/>
      </c>
      <c r="E34" s="99">
        <f>IF('2. Employés'!A28="","",'2. Employés'!H28)</f>
        <v/>
      </c>
      <c r="F34" s="99">
        <f>IF('2. Employés'!A28="","",'2. Employés'!I28)</f>
        <v/>
      </c>
      <c r="G34" s="99">
        <f>IF('2. Employés'!A28="","",'2. Employés'!J28)</f>
        <v/>
      </c>
      <c r="H34" s="100">
        <f>IFERROR(IF('2. Employés'!A28="","",('2. Employés'!H28+'2. Employés'!I28)/'2. Employés'!G28),"")</f>
        <v/>
      </c>
    </row>
    <row r="35" ht="19.5" customHeight="1" s="55">
      <c r="B35" s="93">
        <f>IF('2. Employés'!A29="","",'2. Employés'!A29)</f>
        <v/>
      </c>
      <c r="C35" s="94">
        <f>IF('2. Employés'!A29="","",'2. Employés'!D29&amp;" j. ouvrables/sem.")</f>
        <v/>
      </c>
      <c r="D35" s="95">
        <f>IF('2. Employés'!A29="","",'2. Employés'!G29)</f>
        <v/>
      </c>
      <c r="E35" s="95">
        <f>IF('2. Employés'!A29="","",'2. Employés'!H29)</f>
        <v/>
      </c>
      <c r="F35" s="95">
        <f>IF('2. Employés'!A29="","",'2. Employés'!I29)</f>
        <v/>
      </c>
      <c r="G35" s="95">
        <f>IF('2. Employés'!A29="","",'2. Employés'!J29)</f>
        <v/>
      </c>
      <c r="H35" s="96">
        <f>IFERROR(IF('2. Employés'!A29="","",('2. Employés'!H29+'2. Employés'!I29)/'2. Employés'!G29),"")</f>
        <v/>
      </c>
    </row>
    <row r="36" ht="19.5" customHeight="1" s="55">
      <c r="B36" s="97">
        <f>IF('2. Employés'!A30="","",'2. Employés'!A30)</f>
        <v/>
      </c>
      <c r="C36" s="98">
        <f>IF('2. Employés'!A30="","",'2. Employés'!D30&amp;" j. ouvrables/sem.")</f>
        <v/>
      </c>
      <c r="D36" s="99">
        <f>IF('2. Employés'!A30="","",'2. Employés'!G30)</f>
        <v/>
      </c>
      <c r="E36" s="99">
        <f>IF('2. Employés'!A30="","",'2. Employés'!H30)</f>
        <v/>
      </c>
      <c r="F36" s="99">
        <f>IF('2. Employés'!A30="","",'2. Employés'!I30)</f>
        <v/>
      </c>
      <c r="G36" s="99">
        <f>IF('2. Employés'!A30="","",'2. Employés'!J30)</f>
        <v/>
      </c>
      <c r="H36" s="100">
        <f>IFERROR(IF('2. Employés'!A30="","",('2. Employés'!H30+'2. Employés'!I30)/'2. Employés'!G30),"")</f>
        <v/>
      </c>
    </row>
    <row r="37" ht="19.5" customHeight="1" s="55">
      <c r="B37" s="93">
        <f>IF('2. Employés'!A31="","",'2. Employés'!A31)</f>
        <v/>
      </c>
      <c r="C37" s="94">
        <f>IF('2. Employés'!A31="","",'2. Employés'!D31&amp;" j. ouvrables/sem.")</f>
        <v/>
      </c>
      <c r="D37" s="95">
        <f>IF('2. Employés'!A31="","",'2. Employés'!G31)</f>
        <v/>
      </c>
      <c r="E37" s="95">
        <f>IF('2. Employés'!A31="","",'2. Employés'!H31)</f>
        <v/>
      </c>
      <c r="F37" s="95">
        <f>IF('2. Employés'!A31="","",'2. Employés'!I31)</f>
        <v/>
      </c>
      <c r="G37" s="95">
        <f>IF('2. Employés'!A31="","",'2. Employés'!J31)</f>
        <v/>
      </c>
      <c r="H37" s="96">
        <f>IFERROR(IF('2. Employés'!A31="","",('2. Employés'!H31+'2. Employés'!I31)/'2. Employés'!G31),"")</f>
        <v/>
      </c>
    </row>
    <row r="38" ht="19.5" customHeight="1" s="55">
      <c r="B38" s="97">
        <f>IF('2. Employés'!A32="","",'2. Employés'!A32)</f>
        <v/>
      </c>
      <c r="C38" s="98">
        <f>IF('2. Employés'!A32="","",'2. Employés'!D32&amp;" j. ouvrables/sem.")</f>
        <v/>
      </c>
      <c r="D38" s="99">
        <f>IF('2. Employés'!A32="","",'2. Employés'!G32)</f>
        <v/>
      </c>
      <c r="E38" s="99">
        <f>IF('2. Employés'!A32="","",'2. Employés'!H32)</f>
        <v/>
      </c>
      <c r="F38" s="99">
        <f>IF('2. Employés'!A32="","",'2. Employés'!I32)</f>
        <v/>
      </c>
      <c r="G38" s="99">
        <f>IF('2. Employés'!A32="","",'2. Employés'!J32)</f>
        <v/>
      </c>
      <c r="H38" s="100">
        <f>IFERROR(IF('2. Employés'!A32="","",('2. Employés'!H32+'2. Employés'!I32)/'2. Employés'!G32),"")</f>
        <v/>
      </c>
    </row>
    <row r="39" ht="19.5" customHeight="1" s="55">
      <c r="B39" s="93">
        <f>IF('2. Employés'!A33="","",'2. Employés'!A33)</f>
        <v/>
      </c>
      <c r="C39" s="94">
        <f>IF('2. Employés'!A33="","",'2. Employés'!D33&amp;" j. ouvrables/sem.")</f>
        <v/>
      </c>
      <c r="D39" s="95">
        <f>IF('2. Employés'!A33="","",'2. Employés'!G33)</f>
        <v/>
      </c>
      <c r="E39" s="95">
        <f>IF('2. Employés'!A33="","",'2. Employés'!H33)</f>
        <v/>
      </c>
      <c r="F39" s="95">
        <f>IF('2. Employés'!A33="","",'2. Employés'!I33)</f>
        <v/>
      </c>
      <c r="G39" s="95">
        <f>IF('2. Employés'!A33="","",'2. Employés'!J33)</f>
        <v/>
      </c>
      <c r="H39" s="96">
        <f>IFERROR(IF('2. Employés'!A33="","",('2. Employés'!H33+'2. Employés'!I33)/'2. Employés'!G33),"")</f>
        <v/>
      </c>
    </row>
    <row r="40" ht="19.5" customHeight="1" s="55">
      <c r="B40" s="97">
        <f>IF('2. Employés'!A34="","",'2. Employés'!A34)</f>
        <v/>
      </c>
      <c r="C40" s="98">
        <f>IF('2. Employés'!A34="","",'2. Employés'!D34&amp;" j. ouvrables/sem.")</f>
        <v/>
      </c>
      <c r="D40" s="99">
        <f>IF('2. Employés'!A34="","",'2. Employés'!G34)</f>
        <v/>
      </c>
      <c r="E40" s="99">
        <f>IF('2. Employés'!A34="","",'2. Employés'!H34)</f>
        <v/>
      </c>
      <c r="F40" s="99">
        <f>IF('2. Employés'!A34="","",'2. Employés'!I34)</f>
        <v/>
      </c>
      <c r="G40" s="99">
        <f>IF('2. Employés'!A34="","",'2. Employés'!J34)</f>
        <v/>
      </c>
      <c r="H40" s="100">
        <f>IFERROR(IF('2. Employés'!A34="","",('2. Employés'!H34+'2. Employés'!I34)/'2. Employés'!G34),"")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Calendrier de l’année en un coup d’œil</t>
        </is>
      </c>
    </row>
    <row r="2" ht="15" customHeight="1" s="55">
      <c r="A2" s="64" t="inlineStr">
        <is>
          <t>Chaque cellule montre les jours ouvrés posés cette semaine-là. Les cellules se remplissent de bleu quand un congé est posé.</t>
        </is>
      </c>
    </row>
    <row r="3" ht="18" customHeight="1" s="55">
      <c r="A3" s="101" t="inlineStr">
        <is>
          <t>Mois →</t>
        </is>
      </c>
      <c r="B3" s="102" t="inlineStr">
        <is>
          <t>Jan</t>
        </is>
      </c>
      <c r="F3" s="102" t="inlineStr">
        <is>
          <t>Fév</t>
        </is>
      </c>
      <c r="J3" s="102" t="inlineStr">
        <is>
          <t>Mar</t>
        </is>
      </c>
      <c r="N3" s="102" t="inlineStr">
        <is>
          <t>Avr</t>
        </is>
      </c>
      <c r="S3" s="102" t="inlineStr">
        <is>
          <t>Mai</t>
        </is>
      </c>
      <c r="W3" s="102" t="inlineStr">
        <is>
          <t>Juin</t>
        </is>
      </c>
      <c r="AA3" s="102" t="inlineStr">
        <is>
          <t>Juil</t>
        </is>
      </c>
      <c r="AF3" s="102" t="inlineStr">
        <is>
          <t>Août</t>
        </is>
      </c>
      <c r="AJ3" s="102" t="inlineStr">
        <is>
          <t>Sep</t>
        </is>
      </c>
      <c r="AO3" s="102" t="inlineStr">
        <is>
          <t>Oct</t>
        </is>
      </c>
      <c r="AS3" s="102" t="inlineStr">
        <is>
          <t>Nov</t>
        </is>
      </c>
      <c r="AW3" s="102" t="inlineStr">
        <is>
          <t>Déc</t>
        </is>
      </c>
    </row>
    <row r="4" ht="15" customHeight="1" s="55">
      <c r="A4" s="103" t="inlineStr">
        <is>
          <t>Semaine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Employés'!A5="","",'2. Employés'!A5)</f>
        <v/>
      </c>
      <c r="B5" s="106">
        <f>IF($A5="","",COUNTIFS('3. Registre des congés'!$A$5:$A$200,$A5,'3. Registre des congés'!$F$5:$F$200,"Approuvé",'3. Registre des congés'!$C$5:$C$200,"&lt;="&amp;('1. Configuration'!$C$9+(1-1)*7+6),'3. Registre des congés'!$D$5:$D$200,"&gt;="&amp;('1. Configuration'!$C$9+(1-1)*7)))</f>
        <v/>
      </c>
      <c r="C5" s="106">
        <f>IF($A5="","",COUNTIFS('3. Registre des congés'!$A$5:$A$200,$A5,'3. Registre des congés'!$F$5:$F$200,"Approuvé",'3. Registre des congés'!$C$5:$C$200,"&lt;="&amp;('1. Configuration'!$C$9+(2-1)*7+6),'3. Registre des congés'!$D$5:$D$200,"&gt;="&amp;('1. Configuration'!$C$9+(2-1)*7)))</f>
        <v/>
      </c>
      <c r="D5" s="106">
        <f>IF($A5="","",COUNTIFS('3. Registre des congés'!$A$5:$A$200,$A5,'3. Registre des congés'!$F$5:$F$200,"Approuvé",'3. Registre des congés'!$C$5:$C$200,"&lt;="&amp;('1. Configuration'!$C$9+(3-1)*7+6),'3. Registre des congés'!$D$5:$D$200,"&gt;="&amp;('1. Configuration'!$C$9+(3-1)*7)))</f>
        <v/>
      </c>
      <c r="E5" s="106">
        <f>IF($A5="","",COUNTIFS('3. Registre des congés'!$A$5:$A$200,$A5,'3. Registre des congés'!$F$5:$F$200,"Approuvé",'3. Registre des congés'!$C$5:$C$200,"&lt;="&amp;('1. Configuration'!$C$9+(4-1)*7+6),'3. Registre des congés'!$D$5:$D$200,"&gt;="&amp;('1. Configuration'!$C$9+(4-1)*7)))</f>
        <v/>
      </c>
      <c r="F5" s="106">
        <f>IF($A5="","",COUNTIFS('3. Registre des congés'!$A$5:$A$200,$A5,'3. Registre des congés'!$F$5:$F$200,"Approuvé",'3. Registre des congés'!$C$5:$C$200,"&lt;="&amp;('1. Configuration'!$C$9+(5-1)*7+6),'3. Registre des congés'!$D$5:$D$200,"&gt;="&amp;('1. Configuration'!$C$9+(5-1)*7)))</f>
        <v/>
      </c>
      <c r="G5" s="106">
        <f>IF($A5="","",COUNTIFS('3. Registre des congés'!$A$5:$A$200,$A5,'3. Registre des congés'!$F$5:$F$200,"Approuvé",'3. Registre des congés'!$C$5:$C$200,"&lt;="&amp;('1. Configuration'!$C$9+(6-1)*7+6),'3. Registre des congés'!$D$5:$D$200,"&gt;="&amp;('1. Configuration'!$C$9+(6-1)*7)))</f>
        <v/>
      </c>
      <c r="H5" s="106">
        <f>IF($A5="","",COUNTIFS('3. Registre des congés'!$A$5:$A$200,$A5,'3. Registre des congés'!$F$5:$F$200,"Approuvé",'3. Registre des congés'!$C$5:$C$200,"&lt;="&amp;('1. Configuration'!$C$9+(7-1)*7+6),'3. Registre des congés'!$D$5:$D$200,"&gt;="&amp;('1. Configuration'!$C$9+(7-1)*7)))</f>
        <v/>
      </c>
      <c r="I5" s="106">
        <f>IF($A5="","",COUNTIFS('3. Registre des congés'!$A$5:$A$200,$A5,'3. Registre des congés'!$F$5:$F$200,"Approuvé",'3. Registre des congés'!$C$5:$C$200,"&lt;="&amp;('1. Configuration'!$C$9+(8-1)*7+6),'3. Registre des congés'!$D$5:$D$200,"&gt;="&amp;('1. Configuration'!$C$9+(8-1)*7)))</f>
        <v/>
      </c>
      <c r="J5" s="106">
        <f>IF($A5="","",COUNTIFS('3. Registre des congés'!$A$5:$A$200,$A5,'3. Registre des congés'!$F$5:$F$200,"Approuvé",'3. Registre des congés'!$C$5:$C$200,"&lt;="&amp;('1. Configuration'!$C$9+(9-1)*7+6),'3. Registre des congés'!$D$5:$D$200,"&gt;="&amp;('1. Configuration'!$C$9+(9-1)*7)))</f>
        <v/>
      </c>
      <c r="K5" s="106">
        <f>IF($A5="","",COUNTIFS('3. Registre des congés'!$A$5:$A$200,$A5,'3. Registre des congés'!$F$5:$F$200,"Approuvé",'3. Registre des congés'!$C$5:$C$200,"&lt;="&amp;('1. Configuration'!$C$9+(10-1)*7+6),'3. Registre des congés'!$D$5:$D$200,"&gt;="&amp;('1. Configuration'!$C$9+(10-1)*7)))</f>
        <v/>
      </c>
      <c r="L5" s="106">
        <f>IF($A5="","",COUNTIFS('3. Registre des congés'!$A$5:$A$200,$A5,'3. Registre des congés'!$F$5:$F$200,"Approuvé",'3. Registre des congés'!$C$5:$C$200,"&lt;="&amp;('1. Configuration'!$C$9+(11-1)*7+6),'3. Registre des congés'!$D$5:$D$200,"&gt;="&amp;('1. Configuration'!$C$9+(11-1)*7)))</f>
        <v/>
      </c>
      <c r="M5" s="106">
        <f>IF($A5="","",COUNTIFS('3. Registre des congés'!$A$5:$A$200,$A5,'3. Registre des congés'!$F$5:$F$200,"Approuvé",'3. Registre des congés'!$C$5:$C$200,"&lt;="&amp;('1. Configuration'!$C$9+(12-1)*7+6),'3. Registre des congés'!$D$5:$D$200,"&gt;="&amp;('1. Configuration'!$C$9+(12-1)*7)))</f>
        <v/>
      </c>
      <c r="N5" s="106">
        <f>IF($A5="","",COUNTIFS('3. Registre des congés'!$A$5:$A$200,$A5,'3. Registre des congés'!$F$5:$F$200,"Approuvé",'3. Registre des congés'!$C$5:$C$200,"&lt;="&amp;('1. Configuration'!$C$9+(13-1)*7+6),'3. Registre des congés'!$D$5:$D$200,"&gt;="&amp;('1. Configuration'!$C$9+(13-1)*7)))</f>
        <v/>
      </c>
      <c r="O5" s="106">
        <f>IF($A5="","",COUNTIFS('3. Registre des congés'!$A$5:$A$200,$A5,'3. Registre des congés'!$F$5:$F$200,"Approuvé",'3. Registre des congés'!$C$5:$C$200,"&lt;="&amp;('1. Configuration'!$C$9+(14-1)*7+6),'3. Registre des congés'!$D$5:$D$200,"&gt;="&amp;('1. Configuration'!$C$9+(14-1)*7)))</f>
        <v/>
      </c>
      <c r="P5" s="106">
        <f>IF($A5="","",COUNTIFS('3. Registre des congés'!$A$5:$A$200,$A5,'3. Registre des congés'!$F$5:$F$200,"Approuvé",'3. Registre des congés'!$C$5:$C$200,"&lt;="&amp;('1. Configuration'!$C$9+(15-1)*7+6),'3. Registre des congés'!$D$5:$D$200,"&gt;="&amp;('1. Configuration'!$C$9+(15-1)*7)))</f>
        <v/>
      </c>
      <c r="Q5" s="106">
        <f>IF($A5="","",COUNTIFS('3. Registre des congés'!$A$5:$A$200,$A5,'3. Registre des congés'!$F$5:$F$200,"Approuvé",'3. Registre des congés'!$C$5:$C$200,"&lt;="&amp;('1. Configuration'!$C$9+(16-1)*7+6),'3. Registre des congés'!$D$5:$D$200,"&gt;="&amp;('1. Configuration'!$C$9+(16-1)*7)))</f>
        <v/>
      </c>
      <c r="R5" s="106">
        <f>IF($A5="","",COUNTIFS('3. Registre des congés'!$A$5:$A$200,$A5,'3. Registre des congés'!$F$5:$F$200,"Approuvé",'3. Registre des congés'!$C$5:$C$200,"&lt;="&amp;('1. Configuration'!$C$9+(17-1)*7+6),'3. Registre des congés'!$D$5:$D$200,"&gt;="&amp;('1. Configuration'!$C$9+(17-1)*7)))</f>
        <v/>
      </c>
      <c r="S5" s="106">
        <f>IF($A5="","",COUNTIFS('3. Registre des congés'!$A$5:$A$200,$A5,'3. Registre des congés'!$F$5:$F$200,"Approuvé",'3. Registre des congés'!$C$5:$C$200,"&lt;="&amp;('1. Configuration'!$C$9+(18-1)*7+6),'3. Registre des congés'!$D$5:$D$200,"&gt;="&amp;('1. Configuration'!$C$9+(18-1)*7)))</f>
        <v/>
      </c>
      <c r="T5" s="106">
        <f>IF($A5="","",COUNTIFS('3. Registre des congés'!$A$5:$A$200,$A5,'3. Registre des congés'!$F$5:$F$200,"Approuvé",'3. Registre des congés'!$C$5:$C$200,"&lt;="&amp;('1. Configuration'!$C$9+(19-1)*7+6),'3. Registre des congés'!$D$5:$D$200,"&gt;="&amp;('1. Configuration'!$C$9+(19-1)*7)))</f>
        <v/>
      </c>
      <c r="U5" s="106">
        <f>IF($A5="","",COUNTIFS('3. Registre des congés'!$A$5:$A$200,$A5,'3. Registre des congés'!$F$5:$F$200,"Approuvé",'3. Registre des congés'!$C$5:$C$200,"&lt;="&amp;('1. Configuration'!$C$9+(20-1)*7+6),'3. Registre des congés'!$D$5:$D$200,"&gt;="&amp;('1. Configuration'!$C$9+(20-1)*7)))</f>
        <v/>
      </c>
      <c r="V5" s="106">
        <f>IF($A5="","",COUNTIFS('3. Registre des congés'!$A$5:$A$200,$A5,'3. Registre des congés'!$F$5:$F$200,"Approuvé",'3. Registre des congés'!$C$5:$C$200,"&lt;="&amp;('1. Configuration'!$C$9+(21-1)*7+6),'3. Registre des congés'!$D$5:$D$200,"&gt;="&amp;('1. Configuration'!$C$9+(21-1)*7)))</f>
        <v/>
      </c>
      <c r="W5" s="106">
        <f>IF($A5="","",COUNTIFS('3. Registre des congés'!$A$5:$A$200,$A5,'3. Registre des congés'!$F$5:$F$200,"Approuvé",'3. Registre des congés'!$C$5:$C$200,"&lt;="&amp;('1. Configuration'!$C$9+(22-1)*7+6),'3. Registre des congés'!$D$5:$D$200,"&gt;="&amp;('1. Configuration'!$C$9+(22-1)*7)))</f>
        <v/>
      </c>
      <c r="X5" s="106">
        <f>IF($A5="","",COUNTIFS('3. Registre des congés'!$A$5:$A$200,$A5,'3. Registre des congés'!$F$5:$F$200,"Approuvé",'3. Registre des congés'!$C$5:$C$200,"&lt;="&amp;('1. Configuration'!$C$9+(23-1)*7+6),'3. Registre des congés'!$D$5:$D$200,"&gt;="&amp;('1. Configuration'!$C$9+(23-1)*7)))</f>
        <v/>
      </c>
      <c r="Y5" s="106">
        <f>IF($A5="","",COUNTIFS('3. Registre des congés'!$A$5:$A$200,$A5,'3. Registre des congés'!$F$5:$F$200,"Approuvé",'3. Registre des congés'!$C$5:$C$200,"&lt;="&amp;('1. Configuration'!$C$9+(24-1)*7+6),'3. Registre des congés'!$D$5:$D$200,"&gt;="&amp;('1. Configuration'!$C$9+(24-1)*7)))</f>
        <v/>
      </c>
      <c r="Z5" s="106">
        <f>IF($A5="","",COUNTIFS('3. Registre des congés'!$A$5:$A$200,$A5,'3. Registre des congés'!$F$5:$F$200,"Approuvé",'3. Registre des congés'!$C$5:$C$200,"&lt;="&amp;('1. Configuration'!$C$9+(25-1)*7+6),'3. Registre des congés'!$D$5:$D$200,"&gt;="&amp;('1. Configuration'!$C$9+(25-1)*7)))</f>
        <v/>
      </c>
      <c r="AA5" s="106">
        <f>IF($A5="","",COUNTIFS('3. Registre des congés'!$A$5:$A$200,$A5,'3. Registre des congés'!$F$5:$F$200,"Approuvé",'3. Registre des congés'!$C$5:$C$200,"&lt;="&amp;('1. Configuration'!$C$9+(26-1)*7+6),'3. Registre des congés'!$D$5:$D$200,"&gt;="&amp;('1. Configuration'!$C$9+(26-1)*7)))</f>
        <v/>
      </c>
      <c r="AB5" s="106">
        <f>IF($A5="","",COUNTIFS('3. Registre des congés'!$A$5:$A$200,$A5,'3. Registre des congés'!$F$5:$F$200,"Approuvé",'3. Registre des congés'!$C$5:$C$200,"&lt;="&amp;('1. Configuration'!$C$9+(27-1)*7+6),'3. Registre des congés'!$D$5:$D$200,"&gt;="&amp;('1. Configuration'!$C$9+(27-1)*7)))</f>
        <v/>
      </c>
      <c r="AC5" s="106">
        <f>IF($A5="","",COUNTIFS('3. Registre des congés'!$A$5:$A$200,$A5,'3. Registre des congés'!$F$5:$F$200,"Approuvé",'3. Registre des congés'!$C$5:$C$200,"&lt;="&amp;('1. Configuration'!$C$9+(28-1)*7+6),'3. Registre des congés'!$D$5:$D$200,"&gt;="&amp;('1. Configuration'!$C$9+(28-1)*7)))</f>
        <v/>
      </c>
      <c r="AD5" s="106">
        <f>IF($A5="","",COUNTIFS('3. Registre des congés'!$A$5:$A$200,$A5,'3. Registre des congés'!$F$5:$F$200,"Approuvé",'3. Registre des congés'!$C$5:$C$200,"&lt;="&amp;('1. Configuration'!$C$9+(29-1)*7+6),'3. Registre des congés'!$D$5:$D$200,"&gt;="&amp;('1. Configuration'!$C$9+(29-1)*7)))</f>
        <v/>
      </c>
      <c r="AE5" s="106">
        <f>IF($A5="","",COUNTIFS('3. Registre des congés'!$A$5:$A$200,$A5,'3. Registre des congés'!$F$5:$F$200,"Approuvé",'3. Registre des congés'!$C$5:$C$200,"&lt;="&amp;('1. Configuration'!$C$9+(30-1)*7+6),'3. Registre des congés'!$D$5:$D$200,"&gt;="&amp;('1. Configuration'!$C$9+(30-1)*7)))</f>
        <v/>
      </c>
      <c r="AF5" s="106">
        <f>IF($A5="","",COUNTIFS('3. Registre des congés'!$A$5:$A$200,$A5,'3. Registre des congés'!$F$5:$F$200,"Approuvé",'3. Registre des congés'!$C$5:$C$200,"&lt;="&amp;('1. Configuration'!$C$9+(31-1)*7+6),'3. Registre des congés'!$D$5:$D$200,"&gt;="&amp;('1. Configuration'!$C$9+(31-1)*7)))</f>
        <v/>
      </c>
      <c r="AG5" s="106">
        <f>IF($A5="","",COUNTIFS('3. Registre des congés'!$A$5:$A$200,$A5,'3. Registre des congés'!$F$5:$F$200,"Approuvé",'3. Registre des congés'!$C$5:$C$200,"&lt;="&amp;('1. Configuration'!$C$9+(32-1)*7+6),'3. Registre des congés'!$D$5:$D$200,"&gt;="&amp;('1. Configuration'!$C$9+(32-1)*7)))</f>
        <v/>
      </c>
      <c r="AH5" s="106">
        <f>IF($A5="","",COUNTIFS('3. Registre des congés'!$A$5:$A$200,$A5,'3. Registre des congés'!$F$5:$F$200,"Approuvé",'3. Registre des congés'!$C$5:$C$200,"&lt;="&amp;('1. Configuration'!$C$9+(33-1)*7+6),'3. Registre des congés'!$D$5:$D$200,"&gt;="&amp;('1. Configuration'!$C$9+(33-1)*7)))</f>
        <v/>
      </c>
      <c r="AI5" s="106">
        <f>IF($A5="","",COUNTIFS('3. Registre des congés'!$A$5:$A$200,$A5,'3. Registre des congés'!$F$5:$F$200,"Approuvé",'3. Registre des congés'!$C$5:$C$200,"&lt;="&amp;('1. Configuration'!$C$9+(34-1)*7+6),'3. Registre des congés'!$D$5:$D$200,"&gt;="&amp;('1. Configuration'!$C$9+(34-1)*7)))</f>
        <v/>
      </c>
      <c r="AJ5" s="106">
        <f>IF($A5="","",COUNTIFS('3. Registre des congés'!$A$5:$A$200,$A5,'3. Registre des congés'!$F$5:$F$200,"Approuvé",'3. Registre des congés'!$C$5:$C$200,"&lt;="&amp;('1. Configuration'!$C$9+(35-1)*7+6),'3. Registre des congés'!$D$5:$D$200,"&gt;="&amp;('1. Configuration'!$C$9+(35-1)*7)))</f>
        <v/>
      </c>
      <c r="AK5" s="106">
        <f>IF($A5="","",COUNTIFS('3. Registre des congés'!$A$5:$A$200,$A5,'3. Registre des congés'!$F$5:$F$200,"Approuvé",'3. Registre des congés'!$C$5:$C$200,"&lt;="&amp;('1. Configuration'!$C$9+(36-1)*7+6),'3. Registre des congés'!$D$5:$D$200,"&gt;="&amp;('1. Configuration'!$C$9+(36-1)*7)))</f>
        <v/>
      </c>
      <c r="AL5" s="106">
        <f>IF($A5="","",COUNTIFS('3. Registre des congés'!$A$5:$A$200,$A5,'3. Registre des congés'!$F$5:$F$200,"Approuvé",'3. Registre des congés'!$C$5:$C$200,"&lt;="&amp;('1. Configuration'!$C$9+(37-1)*7+6),'3. Registre des congés'!$D$5:$D$200,"&gt;="&amp;('1. Configuration'!$C$9+(37-1)*7)))</f>
        <v/>
      </c>
      <c r="AM5" s="106">
        <f>IF($A5="","",COUNTIFS('3. Registre des congés'!$A$5:$A$200,$A5,'3. Registre des congés'!$F$5:$F$200,"Approuvé",'3. Registre des congés'!$C$5:$C$200,"&lt;="&amp;('1. Configuration'!$C$9+(38-1)*7+6),'3. Registre des congés'!$D$5:$D$200,"&gt;="&amp;('1. Configuration'!$C$9+(38-1)*7)))</f>
        <v/>
      </c>
      <c r="AN5" s="106">
        <f>IF($A5="","",COUNTIFS('3. Registre des congés'!$A$5:$A$200,$A5,'3. Registre des congés'!$F$5:$F$200,"Approuvé",'3. Registre des congés'!$C$5:$C$200,"&lt;="&amp;('1. Configuration'!$C$9+(39-1)*7+6),'3. Registre des congés'!$D$5:$D$200,"&gt;="&amp;('1. Configuration'!$C$9+(39-1)*7)))</f>
        <v/>
      </c>
      <c r="AO5" s="106">
        <f>IF($A5="","",COUNTIFS('3. Registre des congés'!$A$5:$A$200,$A5,'3. Registre des congés'!$F$5:$F$200,"Approuvé",'3. Registre des congés'!$C$5:$C$200,"&lt;="&amp;('1. Configuration'!$C$9+(40-1)*7+6),'3. Registre des congés'!$D$5:$D$200,"&gt;="&amp;('1. Configuration'!$C$9+(40-1)*7)))</f>
        <v/>
      </c>
      <c r="AP5" s="106">
        <f>IF($A5="","",COUNTIFS('3. Registre des congés'!$A$5:$A$200,$A5,'3. Registre des congés'!$F$5:$F$200,"Approuvé",'3. Registre des congés'!$C$5:$C$200,"&lt;="&amp;('1. Configuration'!$C$9+(41-1)*7+6),'3. Registre des congés'!$D$5:$D$200,"&gt;="&amp;('1. Configuration'!$C$9+(41-1)*7)))</f>
        <v/>
      </c>
      <c r="AQ5" s="106">
        <f>IF($A5="","",COUNTIFS('3. Registre des congés'!$A$5:$A$200,$A5,'3. Registre des congés'!$F$5:$F$200,"Approuvé",'3. Registre des congés'!$C$5:$C$200,"&lt;="&amp;('1. Configuration'!$C$9+(42-1)*7+6),'3. Registre des congés'!$D$5:$D$200,"&gt;="&amp;('1. Configuration'!$C$9+(42-1)*7)))</f>
        <v/>
      </c>
      <c r="AR5" s="106">
        <f>IF($A5="","",COUNTIFS('3. Registre des congés'!$A$5:$A$200,$A5,'3. Registre des congés'!$F$5:$F$200,"Approuvé",'3. Registre des congés'!$C$5:$C$200,"&lt;="&amp;('1. Configuration'!$C$9+(43-1)*7+6),'3. Registre des congés'!$D$5:$D$200,"&gt;="&amp;('1. Configuration'!$C$9+(43-1)*7)))</f>
        <v/>
      </c>
      <c r="AS5" s="106">
        <f>IF($A5="","",COUNTIFS('3. Registre des congés'!$A$5:$A$200,$A5,'3. Registre des congés'!$F$5:$F$200,"Approuvé",'3. Registre des congés'!$C$5:$C$200,"&lt;="&amp;('1. Configuration'!$C$9+(44-1)*7+6),'3. Registre des congés'!$D$5:$D$200,"&gt;="&amp;('1. Configuration'!$C$9+(44-1)*7)))</f>
        <v/>
      </c>
      <c r="AT5" s="106">
        <f>IF($A5="","",COUNTIFS('3. Registre des congés'!$A$5:$A$200,$A5,'3. Registre des congés'!$F$5:$F$200,"Approuvé",'3. Registre des congés'!$C$5:$C$200,"&lt;="&amp;('1. Configuration'!$C$9+(45-1)*7+6),'3. Registre des congés'!$D$5:$D$200,"&gt;="&amp;('1. Configuration'!$C$9+(45-1)*7)))</f>
        <v/>
      </c>
      <c r="AU5" s="106">
        <f>IF($A5="","",COUNTIFS('3. Registre des congés'!$A$5:$A$200,$A5,'3. Registre des congés'!$F$5:$F$200,"Approuvé",'3. Registre des congés'!$C$5:$C$200,"&lt;="&amp;('1. Configuration'!$C$9+(46-1)*7+6),'3. Registre des congés'!$D$5:$D$200,"&gt;="&amp;('1. Configuration'!$C$9+(46-1)*7)))</f>
        <v/>
      </c>
      <c r="AV5" s="106">
        <f>IF($A5="","",COUNTIFS('3. Registre des congés'!$A$5:$A$200,$A5,'3. Registre des congés'!$F$5:$F$200,"Approuvé",'3. Registre des congés'!$C$5:$C$200,"&lt;="&amp;('1. Configuration'!$C$9+(47-1)*7+6),'3. Registre des congés'!$D$5:$D$200,"&gt;="&amp;('1. Configuration'!$C$9+(47-1)*7)))</f>
        <v/>
      </c>
      <c r="AW5" s="106">
        <f>IF($A5="","",COUNTIFS('3. Registre des congés'!$A$5:$A$200,$A5,'3. Registre des congés'!$F$5:$F$200,"Approuvé",'3. Registre des congés'!$C$5:$C$200,"&lt;="&amp;('1. Configuration'!$C$9+(48-1)*7+6),'3. Registre des congés'!$D$5:$D$200,"&gt;="&amp;('1. Configuration'!$C$9+(48-1)*7)))</f>
        <v/>
      </c>
      <c r="AX5" s="106">
        <f>IF($A5="","",COUNTIFS('3. Registre des congés'!$A$5:$A$200,$A5,'3. Registre des congés'!$F$5:$F$200,"Approuvé",'3. Registre des congés'!$C$5:$C$200,"&lt;="&amp;('1. Configuration'!$C$9+(49-1)*7+6),'3. Registre des congés'!$D$5:$D$200,"&gt;="&amp;('1. Configuration'!$C$9+(49-1)*7)))</f>
        <v/>
      </c>
      <c r="AY5" s="106">
        <f>IF($A5="","",COUNTIFS('3. Registre des congés'!$A$5:$A$200,$A5,'3. Registre des congés'!$F$5:$F$200,"Approuvé",'3. Registre des congés'!$C$5:$C$200,"&lt;="&amp;('1. Configuration'!$C$9+(50-1)*7+6),'3. Registre des congés'!$D$5:$D$200,"&gt;="&amp;('1. Configuration'!$C$9+(50-1)*7)))</f>
        <v/>
      </c>
      <c r="AZ5" s="106">
        <f>IF($A5="","",COUNTIFS('3. Registre des congés'!$A$5:$A$200,$A5,'3. Registre des congés'!$F$5:$F$200,"Approuvé",'3. Registre des congés'!$C$5:$C$200,"&lt;="&amp;('1. Configuration'!$C$9+(51-1)*7+6),'3. Registre des congés'!$D$5:$D$200,"&gt;="&amp;('1. Configuration'!$C$9+(51-1)*7)))</f>
        <v/>
      </c>
      <c r="BA5" s="106">
        <f>IF($A5="","",COUNTIFS('3. Registre des congés'!$A$5:$A$200,$A5,'3. Registre des congés'!$F$5:$F$200,"Approuvé",'3. Registre des congés'!$C$5:$C$200,"&lt;="&amp;('1. Configuration'!$C$9+(52-1)*7+6),'3. Registre des congés'!$D$5:$D$200,"&gt;="&amp;('1. Configuration'!$C$9+(52-1)*7)))</f>
        <v/>
      </c>
    </row>
    <row r="6" ht="18" customHeight="1" s="55">
      <c r="A6" s="105">
        <f>IF('2. Employés'!A6="","",'2. Employés'!A6)</f>
        <v/>
      </c>
      <c r="B6" s="106">
        <f>IF($A6="","",COUNTIFS('3. Registre des congés'!$A$5:$A$200,$A6,'3. Registre des congés'!$F$5:$F$200,"Approuvé",'3. Registre des congés'!$C$5:$C$200,"&lt;="&amp;('1. Configuration'!$C$9+(1-1)*7+6),'3. Registre des congés'!$D$5:$D$200,"&gt;="&amp;('1. Configuration'!$C$9+(1-1)*7)))</f>
        <v/>
      </c>
      <c r="C6" s="106">
        <f>IF($A6="","",COUNTIFS('3. Registre des congés'!$A$5:$A$200,$A6,'3. Registre des congés'!$F$5:$F$200,"Approuvé",'3. Registre des congés'!$C$5:$C$200,"&lt;="&amp;('1. Configuration'!$C$9+(2-1)*7+6),'3. Registre des congés'!$D$5:$D$200,"&gt;="&amp;('1. Configuration'!$C$9+(2-1)*7)))</f>
        <v/>
      </c>
      <c r="D6" s="106">
        <f>IF($A6="","",COUNTIFS('3. Registre des congés'!$A$5:$A$200,$A6,'3. Registre des congés'!$F$5:$F$200,"Approuvé",'3. Registre des congés'!$C$5:$C$200,"&lt;="&amp;('1. Configuration'!$C$9+(3-1)*7+6),'3. Registre des congés'!$D$5:$D$200,"&gt;="&amp;('1. Configuration'!$C$9+(3-1)*7)))</f>
        <v/>
      </c>
      <c r="E6" s="106">
        <f>IF($A6="","",COUNTIFS('3. Registre des congés'!$A$5:$A$200,$A6,'3. Registre des congés'!$F$5:$F$200,"Approuvé",'3. Registre des congés'!$C$5:$C$200,"&lt;="&amp;('1. Configuration'!$C$9+(4-1)*7+6),'3. Registre des congés'!$D$5:$D$200,"&gt;="&amp;('1. Configuration'!$C$9+(4-1)*7)))</f>
        <v/>
      </c>
      <c r="F6" s="106">
        <f>IF($A6="","",COUNTIFS('3. Registre des congés'!$A$5:$A$200,$A6,'3. Registre des congés'!$F$5:$F$200,"Approuvé",'3. Registre des congés'!$C$5:$C$200,"&lt;="&amp;('1. Configuration'!$C$9+(5-1)*7+6),'3. Registre des congés'!$D$5:$D$200,"&gt;="&amp;('1. Configuration'!$C$9+(5-1)*7)))</f>
        <v/>
      </c>
      <c r="G6" s="106">
        <f>IF($A6="","",COUNTIFS('3. Registre des congés'!$A$5:$A$200,$A6,'3. Registre des congés'!$F$5:$F$200,"Approuvé",'3. Registre des congés'!$C$5:$C$200,"&lt;="&amp;('1. Configuration'!$C$9+(6-1)*7+6),'3. Registre des congés'!$D$5:$D$200,"&gt;="&amp;('1. Configuration'!$C$9+(6-1)*7)))</f>
        <v/>
      </c>
      <c r="H6" s="106">
        <f>IF($A6="","",COUNTIFS('3. Registre des congés'!$A$5:$A$200,$A6,'3. Registre des congés'!$F$5:$F$200,"Approuvé",'3. Registre des congés'!$C$5:$C$200,"&lt;="&amp;('1. Configuration'!$C$9+(7-1)*7+6),'3. Registre des congés'!$D$5:$D$200,"&gt;="&amp;('1. Configuration'!$C$9+(7-1)*7)))</f>
        <v/>
      </c>
      <c r="I6" s="106">
        <f>IF($A6="","",COUNTIFS('3. Registre des congés'!$A$5:$A$200,$A6,'3. Registre des congés'!$F$5:$F$200,"Approuvé",'3. Registre des congés'!$C$5:$C$200,"&lt;="&amp;('1. Configuration'!$C$9+(8-1)*7+6),'3. Registre des congés'!$D$5:$D$200,"&gt;="&amp;('1. Configuration'!$C$9+(8-1)*7)))</f>
        <v/>
      </c>
      <c r="J6" s="106">
        <f>IF($A6="","",COUNTIFS('3. Registre des congés'!$A$5:$A$200,$A6,'3. Registre des congés'!$F$5:$F$200,"Approuvé",'3. Registre des congés'!$C$5:$C$200,"&lt;="&amp;('1. Configuration'!$C$9+(9-1)*7+6),'3. Registre des congés'!$D$5:$D$200,"&gt;="&amp;('1. Configuration'!$C$9+(9-1)*7)))</f>
        <v/>
      </c>
      <c r="K6" s="106">
        <f>IF($A6="","",COUNTIFS('3. Registre des congés'!$A$5:$A$200,$A6,'3. Registre des congés'!$F$5:$F$200,"Approuvé",'3. Registre des congés'!$C$5:$C$200,"&lt;="&amp;('1. Configuration'!$C$9+(10-1)*7+6),'3. Registre des congés'!$D$5:$D$200,"&gt;="&amp;('1. Configuration'!$C$9+(10-1)*7)))</f>
        <v/>
      </c>
      <c r="L6" s="106">
        <f>IF($A6="","",COUNTIFS('3. Registre des congés'!$A$5:$A$200,$A6,'3. Registre des congés'!$F$5:$F$200,"Approuvé",'3. Registre des congés'!$C$5:$C$200,"&lt;="&amp;('1. Configuration'!$C$9+(11-1)*7+6),'3. Registre des congés'!$D$5:$D$200,"&gt;="&amp;('1. Configuration'!$C$9+(11-1)*7)))</f>
        <v/>
      </c>
      <c r="M6" s="106">
        <f>IF($A6="","",COUNTIFS('3. Registre des congés'!$A$5:$A$200,$A6,'3. Registre des congés'!$F$5:$F$200,"Approuvé",'3. Registre des congés'!$C$5:$C$200,"&lt;="&amp;('1. Configuration'!$C$9+(12-1)*7+6),'3. Registre des congés'!$D$5:$D$200,"&gt;="&amp;('1. Configuration'!$C$9+(12-1)*7)))</f>
        <v/>
      </c>
      <c r="N6" s="106">
        <f>IF($A6="","",COUNTIFS('3. Registre des congés'!$A$5:$A$200,$A6,'3. Registre des congés'!$F$5:$F$200,"Approuvé",'3. Registre des congés'!$C$5:$C$200,"&lt;="&amp;('1. Configuration'!$C$9+(13-1)*7+6),'3. Registre des congés'!$D$5:$D$200,"&gt;="&amp;('1. Configuration'!$C$9+(13-1)*7)))</f>
        <v/>
      </c>
      <c r="O6" s="106">
        <f>IF($A6="","",COUNTIFS('3. Registre des congés'!$A$5:$A$200,$A6,'3. Registre des congés'!$F$5:$F$200,"Approuvé",'3. Registre des congés'!$C$5:$C$200,"&lt;="&amp;('1. Configuration'!$C$9+(14-1)*7+6),'3. Registre des congés'!$D$5:$D$200,"&gt;="&amp;('1. Configuration'!$C$9+(14-1)*7)))</f>
        <v/>
      </c>
      <c r="P6" s="106">
        <f>IF($A6="","",COUNTIFS('3. Registre des congés'!$A$5:$A$200,$A6,'3. Registre des congés'!$F$5:$F$200,"Approuvé",'3. Registre des congés'!$C$5:$C$200,"&lt;="&amp;('1. Configuration'!$C$9+(15-1)*7+6),'3. Registre des congés'!$D$5:$D$200,"&gt;="&amp;('1. Configuration'!$C$9+(15-1)*7)))</f>
        <v/>
      </c>
      <c r="Q6" s="106">
        <f>IF($A6="","",COUNTIFS('3. Registre des congés'!$A$5:$A$200,$A6,'3. Registre des congés'!$F$5:$F$200,"Approuvé",'3. Registre des congés'!$C$5:$C$200,"&lt;="&amp;('1. Configuration'!$C$9+(16-1)*7+6),'3. Registre des congés'!$D$5:$D$200,"&gt;="&amp;('1. Configuration'!$C$9+(16-1)*7)))</f>
        <v/>
      </c>
      <c r="R6" s="106">
        <f>IF($A6="","",COUNTIFS('3. Registre des congés'!$A$5:$A$200,$A6,'3. Registre des congés'!$F$5:$F$200,"Approuvé",'3. Registre des congés'!$C$5:$C$200,"&lt;="&amp;('1. Configuration'!$C$9+(17-1)*7+6),'3. Registre des congés'!$D$5:$D$200,"&gt;="&amp;('1. Configuration'!$C$9+(17-1)*7)))</f>
        <v/>
      </c>
      <c r="S6" s="106">
        <f>IF($A6="","",COUNTIFS('3. Registre des congés'!$A$5:$A$200,$A6,'3. Registre des congés'!$F$5:$F$200,"Approuvé",'3. Registre des congés'!$C$5:$C$200,"&lt;="&amp;('1. Configuration'!$C$9+(18-1)*7+6),'3. Registre des congés'!$D$5:$D$200,"&gt;="&amp;('1. Configuration'!$C$9+(18-1)*7)))</f>
        <v/>
      </c>
      <c r="T6" s="106">
        <f>IF($A6="","",COUNTIFS('3. Registre des congés'!$A$5:$A$200,$A6,'3. Registre des congés'!$F$5:$F$200,"Approuvé",'3. Registre des congés'!$C$5:$C$200,"&lt;="&amp;('1. Configuration'!$C$9+(19-1)*7+6),'3. Registre des congés'!$D$5:$D$200,"&gt;="&amp;('1. Configuration'!$C$9+(19-1)*7)))</f>
        <v/>
      </c>
      <c r="U6" s="106">
        <f>IF($A6="","",COUNTIFS('3. Registre des congés'!$A$5:$A$200,$A6,'3. Registre des congés'!$F$5:$F$200,"Approuvé",'3. Registre des congés'!$C$5:$C$200,"&lt;="&amp;('1. Configuration'!$C$9+(20-1)*7+6),'3. Registre des congés'!$D$5:$D$200,"&gt;="&amp;('1. Configuration'!$C$9+(20-1)*7)))</f>
        <v/>
      </c>
      <c r="V6" s="106">
        <f>IF($A6="","",COUNTIFS('3. Registre des congés'!$A$5:$A$200,$A6,'3. Registre des congés'!$F$5:$F$200,"Approuvé",'3. Registre des congés'!$C$5:$C$200,"&lt;="&amp;('1. Configuration'!$C$9+(21-1)*7+6),'3. Registre des congés'!$D$5:$D$200,"&gt;="&amp;('1. Configuration'!$C$9+(21-1)*7)))</f>
        <v/>
      </c>
      <c r="W6" s="106">
        <f>IF($A6="","",COUNTIFS('3. Registre des congés'!$A$5:$A$200,$A6,'3. Registre des congés'!$F$5:$F$200,"Approuvé",'3. Registre des congés'!$C$5:$C$200,"&lt;="&amp;('1. Configuration'!$C$9+(22-1)*7+6),'3. Registre des congés'!$D$5:$D$200,"&gt;="&amp;('1. Configuration'!$C$9+(22-1)*7)))</f>
        <v/>
      </c>
      <c r="X6" s="106">
        <f>IF($A6="","",COUNTIFS('3. Registre des congés'!$A$5:$A$200,$A6,'3. Registre des congés'!$F$5:$F$200,"Approuvé",'3. Registre des congés'!$C$5:$C$200,"&lt;="&amp;('1. Configuration'!$C$9+(23-1)*7+6),'3. Registre des congés'!$D$5:$D$200,"&gt;="&amp;('1. Configuration'!$C$9+(23-1)*7)))</f>
        <v/>
      </c>
      <c r="Y6" s="106">
        <f>IF($A6="","",COUNTIFS('3. Registre des congés'!$A$5:$A$200,$A6,'3. Registre des congés'!$F$5:$F$200,"Approuvé",'3. Registre des congés'!$C$5:$C$200,"&lt;="&amp;('1. Configuration'!$C$9+(24-1)*7+6),'3. Registre des congés'!$D$5:$D$200,"&gt;="&amp;('1. Configuration'!$C$9+(24-1)*7)))</f>
        <v/>
      </c>
      <c r="Z6" s="106">
        <f>IF($A6="","",COUNTIFS('3. Registre des congés'!$A$5:$A$200,$A6,'3. Registre des congés'!$F$5:$F$200,"Approuvé",'3. Registre des congés'!$C$5:$C$200,"&lt;="&amp;('1. Configuration'!$C$9+(25-1)*7+6),'3. Registre des congés'!$D$5:$D$200,"&gt;="&amp;('1. Configuration'!$C$9+(25-1)*7)))</f>
        <v/>
      </c>
      <c r="AA6" s="106">
        <f>IF($A6="","",COUNTIFS('3. Registre des congés'!$A$5:$A$200,$A6,'3. Registre des congés'!$F$5:$F$200,"Approuvé",'3. Registre des congés'!$C$5:$C$200,"&lt;="&amp;('1. Configuration'!$C$9+(26-1)*7+6),'3. Registre des congés'!$D$5:$D$200,"&gt;="&amp;('1. Configuration'!$C$9+(26-1)*7)))</f>
        <v/>
      </c>
      <c r="AB6" s="106">
        <f>IF($A6="","",COUNTIFS('3. Registre des congés'!$A$5:$A$200,$A6,'3. Registre des congés'!$F$5:$F$200,"Approuvé",'3. Registre des congés'!$C$5:$C$200,"&lt;="&amp;('1. Configuration'!$C$9+(27-1)*7+6),'3. Registre des congés'!$D$5:$D$200,"&gt;="&amp;('1. Configuration'!$C$9+(27-1)*7)))</f>
        <v/>
      </c>
      <c r="AC6" s="106">
        <f>IF($A6="","",COUNTIFS('3. Registre des congés'!$A$5:$A$200,$A6,'3. Registre des congés'!$F$5:$F$200,"Approuvé",'3. Registre des congés'!$C$5:$C$200,"&lt;="&amp;('1. Configuration'!$C$9+(28-1)*7+6),'3. Registre des congés'!$D$5:$D$200,"&gt;="&amp;('1. Configuration'!$C$9+(28-1)*7)))</f>
        <v/>
      </c>
      <c r="AD6" s="106">
        <f>IF($A6="","",COUNTIFS('3. Registre des congés'!$A$5:$A$200,$A6,'3. Registre des congés'!$F$5:$F$200,"Approuvé",'3. Registre des congés'!$C$5:$C$200,"&lt;="&amp;('1. Configuration'!$C$9+(29-1)*7+6),'3. Registre des congés'!$D$5:$D$200,"&gt;="&amp;('1. Configuration'!$C$9+(29-1)*7)))</f>
        <v/>
      </c>
      <c r="AE6" s="106">
        <f>IF($A6="","",COUNTIFS('3. Registre des congés'!$A$5:$A$200,$A6,'3. Registre des congés'!$F$5:$F$200,"Approuvé",'3. Registre des congés'!$C$5:$C$200,"&lt;="&amp;('1. Configuration'!$C$9+(30-1)*7+6),'3. Registre des congés'!$D$5:$D$200,"&gt;="&amp;('1. Configuration'!$C$9+(30-1)*7)))</f>
        <v/>
      </c>
      <c r="AF6" s="106">
        <f>IF($A6="","",COUNTIFS('3. Registre des congés'!$A$5:$A$200,$A6,'3. Registre des congés'!$F$5:$F$200,"Approuvé",'3. Registre des congés'!$C$5:$C$200,"&lt;="&amp;('1. Configuration'!$C$9+(31-1)*7+6),'3. Registre des congés'!$D$5:$D$200,"&gt;="&amp;('1. Configuration'!$C$9+(31-1)*7)))</f>
        <v/>
      </c>
      <c r="AG6" s="106">
        <f>IF($A6="","",COUNTIFS('3. Registre des congés'!$A$5:$A$200,$A6,'3. Registre des congés'!$F$5:$F$200,"Approuvé",'3. Registre des congés'!$C$5:$C$200,"&lt;="&amp;('1. Configuration'!$C$9+(32-1)*7+6),'3. Registre des congés'!$D$5:$D$200,"&gt;="&amp;('1. Configuration'!$C$9+(32-1)*7)))</f>
        <v/>
      </c>
      <c r="AH6" s="106">
        <f>IF($A6="","",COUNTIFS('3. Registre des congés'!$A$5:$A$200,$A6,'3. Registre des congés'!$F$5:$F$200,"Approuvé",'3. Registre des congés'!$C$5:$C$200,"&lt;="&amp;('1. Configuration'!$C$9+(33-1)*7+6),'3. Registre des congés'!$D$5:$D$200,"&gt;="&amp;('1. Configuration'!$C$9+(33-1)*7)))</f>
        <v/>
      </c>
      <c r="AI6" s="106">
        <f>IF($A6="","",COUNTIFS('3. Registre des congés'!$A$5:$A$200,$A6,'3. Registre des congés'!$F$5:$F$200,"Approuvé",'3. Registre des congés'!$C$5:$C$200,"&lt;="&amp;('1. Configuration'!$C$9+(34-1)*7+6),'3. Registre des congés'!$D$5:$D$200,"&gt;="&amp;('1. Configuration'!$C$9+(34-1)*7)))</f>
        <v/>
      </c>
      <c r="AJ6" s="106">
        <f>IF($A6="","",COUNTIFS('3. Registre des congés'!$A$5:$A$200,$A6,'3. Registre des congés'!$F$5:$F$200,"Approuvé",'3. Registre des congés'!$C$5:$C$200,"&lt;="&amp;('1. Configuration'!$C$9+(35-1)*7+6),'3. Registre des congés'!$D$5:$D$200,"&gt;="&amp;('1. Configuration'!$C$9+(35-1)*7)))</f>
        <v/>
      </c>
      <c r="AK6" s="106">
        <f>IF($A6="","",COUNTIFS('3. Registre des congés'!$A$5:$A$200,$A6,'3. Registre des congés'!$F$5:$F$200,"Approuvé",'3. Registre des congés'!$C$5:$C$200,"&lt;="&amp;('1. Configuration'!$C$9+(36-1)*7+6),'3. Registre des congés'!$D$5:$D$200,"&gt;="&amp;('1. Configuration'!$C$9+(36-1)*7)))</f>
        <v/>
      </c>
      <c r="AL6" s="106">
        <f>IF($A6="","",COUNTIFS('3. Registre des congés'!$A$5:$A$200,$A6,'3. Registre des congés'!$F$5:$F$200,"Approuvé",'3. Registre des congés'!$C$5:$C$200,"&lt;="&amp;('1. Configuration'!$C$9+(37-1)*7+6),'3. Registre des congés'!$D$5:$D$200,"&gt;="&amp;('1. Configuration'!$C$9+(37-1)*7)))</f>
        <v/>
      </c>
      <c r="AM6" s="106">
        <f>IF($A6="","",COUNTIFS('3. Registre des congés'!$A$5:$A$200,$A6,'3. Registre des congés'!$F$5:$F$200,"Approuvé",'3. Registre des congés'!$C$5:$C$200,"&lt;="&amp;('1. Configuration'!$C$9+(38-1)*7+6),'3. Registre des congés'!$D$5:$D$200,"&gt;="&amp;('1. Configuration'!$C$9+(38-1)*7)))</f>
        <v/>
      </c>
      <c r="AN6" s="106">
        <f>IF($A6="","",COUNTIFS('3. Registre des congés'!$A$5:$A$200,$A6,'3. Registre des congés'!$F$5:$F$200,"Approuvé",'3. Registre des congés'!$C$5:$C$200,"&lt;="&amp;('1. Configuration'!$C$9+(39-1)*7+6),'3. Registre des congés'!$D$5:$D$200,"&gt;="&amp;('1. Configuration'!$C$9+(39-1)*7)))</f>
        <v/>
      </c>
      <c r="AO6" s="106">
        <f>IF($A6="","",COUNTIFS('3. Registre des congés'!$A$5:$A$200,$A6,'3. Registre des congés'!$F$5:$F$200,"Approuvé",'3. Registre des congés'!$C$5:$C$200,"&lt;="&amp;('1. Configuration'!$C$9+(40-1)*7+6),'3. Registre des congés'!$D$5:$D$200,"&gt;="&amp;('1. Configuration'!$C$9+(40-1)*7)))</f>
        <v/>
      </c>
      <c r="AP6" s="106">
        <f>IF($A6="","",COUNTIFS('3. Registre des congés'!$A$5:$A$200,$A6,'3. Registre des congés'!$F$5:$F$200,"Approuvé",'3. Registre des congés'!$C$5:$C$200,"&lt;="&amp;('1. Configuration'!$C$9+(41-1)*7+6),'3. Registre des congés'!$D$5:$D$200,"&gt;="&amp;('1. Configuration'!$C$9+(41-1)*7)))</f>
        <v/>
      </c>
      <c r="AQ6" s="106">
        <f>IF($A6="","",COUNTIFS('3. Registre des congés'!$A$5:$A$200,$A6,'3. Registre des congés'!$F$5:$F$200,"Approuvé",'3. Registre des congés'!$C$5:$C$200,"&lt;="&amp;('1. Configuration'!$C$9+(42-1)*7+6),'3. Registre des congés'!$D$5:$D$200,"&gt;="&amp;('1. Configuration'!$C$9+(42-1)*7)))</f>
        <v/>
      </c>
      <c r="AR6" s="106">
        <f>IF($A6="","",COUNTIFS('3. Registre des congés'!$A$5:$A$200,$A6,'3. Registre des congés'!$F$5:$F$200,"Approuvé",'3. Registre des congés'!$C$5:$C$200,"&lt;="&amp;('1. Configuration'!$C$9+(43-1)*7+6),'3. Registre des congés'!$D$5:$D$200,"&gt;="&amp;('1. Configuration'!$C$9+(43-1)*7)))</f>
        <v/>
      </c>
      <c r="AS6" s="106">
        <f>IF($A6="","",COUNTIFS('3. Registre des congés'!$A$5:$A$200,$A6,'3. Registre des congés'!$F$5:$F$200,"Approuvé",'3. Registre des congés'!$C$5:$C$200,"&lt;="&amp;('1. Configuration'!$C$9+(44-1)*7+6),'3. Registre des congés'!$D$5:$D$200,"&gt;="&amp;('1. Configuration'!$C$9+(44-1)*7)))</f>
        <v/>
      </c>
      <c r="AT6" s="106">
        <f>IF($A6="","",COUNTIFS('3. Registre des congés'!$A$5:$A$200,$A6,'3. Registre des congés'!$F$5:$F$200,"Approuvé",'3. Registre des congés'!$C$5:$C$200,"&lt;="&amp;('1. Configuration'!$C$9+(45-1)*7+6),'3. Registre des congés'!$D$5:$D$200,"&gt;="&amp;('1. Configuration'!$C$9+(45-1)*7)))</f>
        <v/>
      </c>
      <c r="AU6" s="106">
        <f>IF($A6="","",COUNTIFS('3. Registre des congés'!$A$5:$A$200,$A6,'3. Registre des congés'!$F$5:$F$200,"Approuvé",'3. Registre des congés'!$C$5:$C$200,"&lt;="&amp;('1. Configuration'!$C$9+(46-1)*7+6),'3. Registre des congés'!$D$5:$D$200,"&gt;="&amp;('1. Configuration'!$C$9+(46-1)*7)))</f>
        <v/>
      </c>
      <c r="AV6" s="106">
        <f>IF($A6="","",COUNTIFS('3. Registre des congés'!$A$5:$A$200,$A6,'3. Registre des congés'!$F$5:$F$200,"Approuvé",'3. Registre des congés'!$C$5:$C$200,"&lt;="&amp;('1. Configuration'!$C$9+(47-1)*7+6),'3. Registre des congés'!$D$5:$D$200,"&gt;="&amp;('1. Configuration'!$C$9+(47-1)*7)))</f>
        <v/>
      </c>
      <c r="AW6" s="106">
        <f>IF($A6="","",COUNTIFS('3. Registre des congés'!$A$5:$A$200,$A6,'3. Registre des congés'!$F$5:$F$200,"Approuvé",'3. Registre des congés'!$C$5:$C$200,"&lt;="&amp;('1. Configuration'!$C$9+(48-1)*7+6),'3. Registre des congés'!$D$5:$D$200,"&gt;="&amp;('1. Configuration'!$C$9+(48-1)*7)))</f>
        <v/>
      </c>
      <c r="AX6" s="106">
        <f>IF($A6="","",COUNTIFS('3. Registre des congés'!$A$5:$A$200,$A6,'3. Registre des congés'!$F$5:$F$200,"Approuvé",'3. Registre des congés'!$C$5:$C$200,"&lt;="&amp;('1. Configuration'!$C$9+(49-1)*7+6),'3. Registre des congés'!$D$5:$D$200,"&gt;="&amp;('1. Configuration'!$C$9+(49-1)*7)))</f>
        <v/>
      </c>
      <c r="AY6" s="106">
        <f>IF($A6="","",COUNTIFS('3. Registre des congés'!$A$5:$A$200,$A6,'3. Registre des congés'!$F$5:$F$200,"Approuvé",'3. Registre des congés'!$C$5:$C$200,"&lt;="&amp;('1. Configuration'!$C$9+(50-1)*7+6),'3. Registre des congés'!$D$5:$D$200,"&gt;="&amp;('1. Configuration'!$C$9+(50-1)*7)))</f>
        <v/>
      </c>
      <c r="AZ6" s="106">
        <f>IF($A6="","",COUNTIFS('3. Registre des congés'!$A$5:$A$200,$A6,'3. Registre des congés'!$F$5:$F$200,"Approuvé",'3. Registre des congés'!$C$5:$C$200,"&lt;="&amp;('1. Configuration'!$C$9+(51-1)*7+6),'3. Registre des congés'!$D$5:$D$200,"&gt;="&amp;('1. Configuration'!$C$9+(51-1)*7)))</f>
        <v/>
      </c>
      <c r="BA6" s="106">
        <f>IF($A6="","",COUNTIFS('3. Registre des congés'!$A$5:$A$200,$A6,'3. Registre des congés'!$F$5:$F$200,"Approuvé",'3. Registre des congés'!$C$5:$C$200,"&lt;="&amp;('1. Configuration'!$C$9+(52-1)*7+6),'3. Registre des congés'!$D$5:$D$200,"&gt;="&amp;('1. Configuration'!$C$9+(52-1)*7)))</f>
        <v/>
      </c>
    </row>
    <row r="7" ht="18" customHeight="1" s="55">
      <c r="A7" s="105">
        <f>IF('2. Employés'!A7="","",'2. Employés'!A7)</f>
        <v/>
      </c>
      <c r="B7" s="106">
        <f>IF($A7="","",COUNTIFS('3. Registre des congés'!$A$5:$A$200,$A7,'3. Registre des congés'!$F$5:$F$200,"Approuvé",'3. Registre des congés'!$C$5:$C$200,"&lt;="&amp;('1. Configuration'!$C$9+(1-1)*7+6),'3. Registre des congés'!$D$5:$D$200,"&gt;="&amp;('1. Configuration'!$C$9+(1-1)*7)))</f>
        <v/>
      </c>
      <c r="C7" s="106">
        <f>IF($A7="","",COUNTIFS('3. Registre des congés'!$A$5:$A$200,$A7,'3. Registre des congés'!$F$5:$F$200,"Approuvé",'3. Registre des congés'!$C$5:$C$200,"&lt;="&amp;('1. Configuration'!$C$9+(2-1)*7+6),'3. Registre des congés'!$D$5:$D$200,"&gt;="&amp;('1. Configuration'!$C$9+(2-1)*7)))</f>
        <v/>
      </c>
      <c r="D7" s="106">
        <f>IF($A7="","",COUNTIFS('3. Registre des congés'!$A$5:$A$200,$A7,'3. Registre des congés'!$F$5:$F$200,"Approuvé",'3. Registre des congés'!$C$5:$C$200,"&lt;="&amp;('1. Configuration'!$C$9+(3-1)*7+6),'3. Registre des congés'!$D$5:$D$200,"&gt;="&amp;('1. Configuration'!$C$9+(3-1)*7)))</f>
        <v/>
      </c>
      <c r="E7" s="106">
        <f>IF($A7="","",COUNTIFS('3. Registre des congés'!$A$5:$A$200,$A7,'3. Registre des congés'!$F$5:$F$200,"Approuvé",'3. Registre des congés'!$C$5:$C$200,"&lt;="&amp;('1. Configuration'!$C$9+(4-1)*7+6),'3. Registre des congés'!$D$5:$D$200,"&gt;="&amp;('1. Configuration'!$C$9+(4-1)*7)))</f>
        <v/>
      </c>
      <c r="F7" s="106">
        <f>IF($A7="","",COUNTIFS('3. Registre des congés'!$A$5:$A$200,$A7,'3. Registre des congés'!$F$5:$F$200,"Approuvé",'3. Registre des congés'!$C$5:$C$200,"&lt;="&amp;('1. Configuration'!$C$9+(5-1)*7+6),'3. Registre des congés'!$D$5:$D$200,"&gt;="&amp;('1. Configuration'!$C$9+(5-1)*7)))</f>
        <v/>
      </c>
      <c r="G7" s="106">
        <f>IF($A7="","",COUNTIFS('3. Registre des congés'!$A$5:$A$200,$A7,'3. Registre des congés'!$F$5:$F$200,"Approuvé",'3. Registre des congés'!$C$5:$C$200,"&lt;="&amp;('1. Configuration'!$C$9+(6-1)*7+6),'3. Registre des congés'!$D$5:$D$200,"&gt;="&amp;('1. Configuration'!$C$9+(6-1)*7)))</f>
        <v/>
      </c>
      <c r="H7" s="106">
        <f>IF($A7="","",COUNTIFS('3. Registre des congés'!$A$5:$A$200,$A7,'3. Registre des congés'!$F$5:$F$200,"Approuvé",'3. Registre des congés'!$C$5:$C$200,"&lt;="&amp;('1. Configuration'!$C$9+(7-1)*7+6),'3. Registre des congés'!$D$5:$D$200,"&gt;="&amp;('1. Configuration'!$C$9+(7-1)*7)))</f>
        <v/>
      </c>
      <c r="I7" s="106">
        <f>IF($A7="","",COUNTIFS('3. Registre des congés'!$A$5:$A$200,$A7,'3. Registre des congés'!$F$5:$F$200,"Approuvé",'3. Registre des congés'!$C$5:$C$200,"&lt;="&amp;('1. Configuration'!$C$9+(8-1)*7+6),'3. Registre des congés'!$D$5:$D$200,"&gt;="&amp;('1. Configuration'!$C$9+(8-1)*7)))</f>
        <v/>
      </c>
      <c r="J7" s="106">
        <f>IF($A7="","",COUNTIFS('3. Registre des congés'!$A$5:$A$200,$A7,'3. Registre des congés'!$F$5:$F$200,"Approuvé",'3. Registre des congés'!$C$5:$C$200,"&lt;="&amp;('1. Configuration'!$C$9+(9-1)*7+6),'3. Registre des congés'!$D$5:$D$200,"&gt;="&amp;('1. Configuration'!$C$9+(9-1)*7)))</f>
        <v/>
      </c>
      <c r="K7" s="106">
        <f>IF($A7="","",COUNTIFS('3. Registre des congés'!$A$5:$A$200,$A7,'3. Registre des congés'!$F$5:$F$200,"Approuvé",'3. Registre des congés'!$C$5:$C$200,"&lt;="&amp;('1. Configuration'!$C$9+(10-1)*7+6),'3. Registre des congés'!$D$5:$D$200,"&gt;="&amp;('1. Configuration'!$C$9+(10-1)*7)))</f>
        <v/>
      </c>
      <c r="L7" s="106">
        <f>IF($A7="","",COUNTIFS('3. Registre des congés'!$A$5:$A$200,$A7,'3. Registre des congés'!$F$5:$F$200,"Approuvé",'3. Registre des congés'!$C$5:$C$200,"&lt;="&amp;('1. Configuration'!$C$9+(11-1)*7+6),'3. Registre des congés'!$D$5:$D$200,"&gt;="&amp;('1. Configuration'!$C$9+(11-1)*7)))</f>
        <v/>
      </c>
      <c r="M7" s="106">
        <f>IF($A7="","",COUNTIFS('3. Registre des congés'!$A$5:$A$200,$A7,'3. Registre des congés'!$F$5:$F$200,"Approuvé",'3. Registre des congés'!$C$5:$C$200,"&lt;="&amp;('1. Configuration'!$C$9+(12-1)*7+6),'3. Registre des congés'!$D$5:$D$200,"&gt;="&amp;('1. Configuration'!$C$9+(12-1)*7)))</f>
        <v/>
      </c>
      <c r="N7" s="106">
        <f>IF($A7="","",COUNTIFS('3. Registre des congés'!$A$5:$A$200,$A7,'3. Registre des congés'!$F$5:$F$200,"Approuvé",'3. Registre des congés'!$C$5:$C$200,"&lt;="&amp;('1. Configuration'!$C$9+(13-1)*7+6),'3. Registre des congés'!$D$5:$D$200,"&gt;="&amp;('1. Configuration'!$C$9+(13-1)*7)))</f>
        <v/>
      </c>
      <c r="O7" s="106">
        <f>IF($A7="","",COUNTIFS('3. Registre des congés'!$A$5:$A$200,$A7,'3. Registre des congés'!$F$5:$F$200,"Approuvé",'3. Registre des congés'!$C$5:$C$200,"&lt;="&amp;('1. Configuration'!$C$9+(14-1)*7+6),'3. Registre des congés'!$D$5:$D$200,"&gt;="&amp;('1. Configuration'!$C$9+(14-1)*7)))</f>
        <v/>
      </c>
      <c r="P7" s="106">
        <f>IF($A7="","",COUNTIFS('3. Registre des congés'!$A$5:$A$200,$A7,'3. Registre des congés'!$F$5:$F$200,"Approuvé",'3. Registre des congés'!$C$5:$C$200,"&lt;="&amp;('1. Configuration'!$C$9+(15-1)*7+6),'3. Registre des congés'!$D$5:$D$200,"&gt;="&amp;('1. Configuration'!$C$9+(15-1)*7)))</f>
        <v/>
      </c>
      <c r="Q7" s="106">
        <f>IF($A7="","",COUNTIFS('3. Registre des congés'!$A$5:$A$200,$A7,'3. Registre des congés'!$F$5:$F$200,"Approuvé",'3. Registre des congés'!$C$5:$C$200,"&lt;="&amp;('1. Configuration'!$C$9+(16-1)*7+6),'3. Registre des congés'!$D$5:$D$200,"&gt;="&amp;('1. Configuration'!$C$9+(16-1)*7)))</f>
        <v/>
      </c>
      <c r="R7" s="106">
        <f>IF($A7="","",COUNTIFS('3. Registre des congés'!$A$5:$A$200,$A7,'3. Registre des congés'!$F$5:$F$200,"Approuvé",'3. Registre des congés'!$C$5:$C$200,"&lt;="&amp;('1. Configuration'!$C$9+(17-1)*7+6),'3. Registre des congés'!$D$5:$D$200,"&gt;="&amp;('1. Configuration'!$C$9+(17-1)*7)))</f>
        <v/>
      </c>
      <c r="S7" s="106">
        <f>IF($A7="","",COUNTIFS('3. Registre des congés'!$A$5:$A$200,$A7,'3. Registre des congés'!$F$5:$F$200,"Approuvé",'3. Registre des congés'!$C$5:$C$200,"&lt;="&amp;('1. Configuration'!$C$9+(18-1)*7+6),'3. Registre des congés'!$D$5:$D$200,"&gt;="&amp;('1. Configuration'!$C$9+(18-1)*7)))</f>
        <v/>
      </c>
      <c r="T7" s="106">
        <f>IF($A7="","",COUNTIFS('3. Registre des congés'!$A$5:$A$200,$A7,'3. Registre des congés'!$F$5:$F$200,"Approuvé",'3. Registre des congés'!$C$5:$C$200,"&lt;="&amp;('1. Configuration'!$C$9+(19-1)*7+6),'3. Registre des congés'!$D$5:$D$200,"&gt;="&amp;('1. Configuration'!$C$9+(19-1)*7)))</f>
        <v/>
      </c>
      <c r="U7" s="106">
        <f>IF($A7="","",COUNTIFS('3. Registre des congés'!$A$5:$A$200,$A7,'3. Registre des congés'!$F$5:$F$200,"Approuvé",'3. Registre des congés'!$C$5:$C$200,"&lt;="&amp;('1. Configuration'!$C$9+(20-1)*7+6),'3. Registre des congés'!$D$5:$D$200,"&gt;="&amp;('1. Configuration'!$C$9+(20-1)*7)))</f>
        <v/>
      </c>
      <c r="V7" s="106">
        <f>IF($A7="","",COUNTIFS('3. Registre des congés'!$A$5:$A$200,$A7,'3. Registre des congés'!$F$5:$F$200,"Approuvé",'3. Registre des congés'!$C$5:$C$200,"&lt;="&amp;('1. Configuration'!$C$9+(21-1)*7+6),'3. Registre des congés'!$D$5:$D$200,"&gt;="&amp;('1. Configuration'!$C$9+(21-1)*7)))</f>
        <v/>
      </c>
      <c r="W7" s="106">
        <f>IF($A7="","",COUNTIFS('3. Registre des congés'!$A$5:$A$200,$A7,'3. Registre des congés'!$F$5:$F$200,"Approuvé",'3. Registre des congés'!$C$5:$C$200,"&lt;="&amp;('1. Configuration'!$C$9+(22-1)*7+6),'3. Registre des congés'!$D$5:$D$200,"&gt;="&amp;('1. Configuration'!$C$9+(22-1)*7)))</f>
        <v/>
      </c>
      <c r="X7" s="106">
        <f>IF($A7="","",COUNTIFS('3. Registre des congés'!$A$5:$A$200,$A7,'3. Registre des congés'!$F$5:$F$200,"Approuvé",'3. Registre des congés'!$C$5:$C$200,"&lt;="&amp;('1. Configuration'!$C$9+(23-1)*7+6),'3. Registre des congés'!$D$5:$D$200,"&gt;="&amp;('1. Configuration'!$C$9+(23-1)*7)))</f>
        <v/>
      </c>
      <c r="Y7" s="106">
        <f>IF($A7="","",COUNTIFS('3. Registre des congés'!$A$5:$A$200,$A7,'3. Registre des congés'!$F$5:$F$200,"Approuvé",'3. Registre des congés'!$C$5:$C$200,"&lt;="&amp;('1. Configuration'!$C$9+(24-1)*7+6),'3. Registre des congés'!$D$5:$D$200,"&gt;="&amp;('1. Configuration'!$C$9+(24-1)*7)))</f>
        <v/>
      </c>
      <c r="Z7" s="106">
        <f>IF($A7="","",COUNTIFS('3. Registre des congés'!$A$5:$A$200,$A7,'3. Registre des congés'!$F$5:$F$200,"Approuvé",'3. Registre des congés'!$C$5:$C$200,"&lt;="&amp;('1. Configuration'!$C$9+(25-1)*7+6),'3. Registre des congés'!$D$5:$D$200,"&gt;="&amp;('1. Configuration'!$C$9+(25-1)*7)))</f>
        <v/>
      </c>
      <c r="AA7" s="106">
        <f>IF($A7="","",COUNTIFS('3. Registre des congés'!$A$5:$A$200,$A7,'3. Registre des congés'!$F$5:$F$200,"Approuvé",'3. Registre des congés'!$C$5:$C$200,"&lt;="&amp;('1. Configuration'!$C$9+(26-1)*7+6),'3. Registre des congés'!$D$5:$D$200,"&gt;="&amp;('1. Configuration'!$C$9+(26-1)*7)))</f>
        <v/>
      </c>
      <c r="AB7" s="106">
        <f>IF($A7="","",COUNTIFS('3. Registre des congés'!$A$5:$A$200,$A7,'3. Registre des congés'!$F$5:$F$200,"Approuvé",'3. Registre des congés'!$C$5:$C$200,"&lt;="&amp;('1. Configuration'!$C$9+(27-1)*7+6),'3. Registre des congés'!$D$5:$D$200,"&gt;="&amp;('1. Configuration'!$C$9+(27-1)*7)))</f>
        <v/>
      </c>
      <c r="AC7" s="106">
        <f>IF($A7="","",COUNTIFS('3. Registre des congés'!$A$5:$A$200,$A7,'3. Registre des congés'!$F$5:$F$200,"Approuvé",'3. Registre des congés'!$C$5:$C$200,"&lt;="&amp;('1. Configuration'!$C$9+(28-1)*7+6),'3. Registre des congés'!$D$5:$D$200,"&gt;="&amp;('1. Configuration'!$C$9+(28-1)*7)))</f>
        <v/>
      </c>
      <c r="AD7" s="106">
        <f>IF($A7="","",COUNTIFS('3. Registre des congés'!$A$5:$A$200,$A7,'3. Registre des congés'!$F$5:$F$200,"Approuvé",'3. Registre des congés'!$C$5:$C$200,"&lt;="&amp;('1. Configuration'!$C$9+(29-1)*7+6),'3. Registre des congés'!$D$5:$D$200,"&gt;="&amp;('1. Configuration'!$C$9+(29-1)*7)))</f>
        <v/>
      </c>
      <c r="AE7" s="106">
        <f>IF($A7="","",COUNTIFS('3. Registre des congés'!$A$5:$A$200,$A7,'3. Registre des congés'!$F$5:$F$200,"Approuvé",'3. Registre des congés'!$C$5:$C$200,"&lt;="&amp;('1. Configuration'!$C$9+(30-1)*7+6),'3. Registre des congés'!$D$5:$D$200,"&gt;="&amp;('1. Configuration'!$C$9+(30-1)*7)))</f>
        <v/>
      </c>
      <c r="AF7" s="106">
        <f>IF($A7="","",COUNTIFS('3. Registre des congés'!$A$5:$A$200,$A7,'3. Registre des congés'!$F$5:$F$200,"Approuvé",'3. Registre des congés'!$C$5:$C$200,"&lt;="&amp;('1. Configuration'!$C$9+(31-1)*7+6),'3. Registre des congés'!$D$5:$D$200,"&gt;="&amp;('1. Configuration'!$C$9+(31-1)*7)))</f>
        <v/>
      </c>
      <c r="AG7" s="106">
        <f>IF($A7="","",COUNTIFS('3. Registre des congés'!$A$5:$A$200,$A7,'3. Registre des congés'!$F$5:$F$200,"Approuvé",'3. Registre des congés'!$C$5:$C$200,"&lt;="&amp;('1. Configuration'!$C$9+(32-1)*7+6),'3. Registre des congés'!$D$5:$D$200,"&gt;="&amp;('1. Configuration'!$C$9+(32-1)*7)))</f>
        <v/>
      </c>
      <c r="AH7" s="106">
        <f>IF($A7="","",COUNTIFS('3. Registre des congés'!$A$5:$A$200,$A7,'3. Registre des congés'!$F$5:$F$200,"Approuvé",'3. Registre des congés'!$C$5:$C$200,"&lt;="&amp;('1. Configuration'!$C$9+(33-1)*7+6),'3. Registre des congés'!$D$5:$D$200,"&gt;="&amp;('1. Configuration'!$C$9+(33-1)*7)))</f>
        <v/>
      </c>
      <c r="AI7" s="106">
        <f>IF($A7="","",COUNTIFS('3. Registre des congés'!$A$5:$A$200,$A7,'3. Registre des congés'!$F$5:$F$200,"Approuvé",'3. Registre des congés'!$C$5:$C$200,"&lt;="&amp;('1. Configuration'!$C$9+(34-1)*7+6),'3. Registre des congés'!$D$5:$D$200,"&gt;="&amp;('1. Configuration'!$C$9+(34-1)*7)))</f>
        <v/>
      </c>
      <c r="AJ7" s="106">
        <f>IF($A7="","",COUNTIFS('3. Registre des congés'!$A$5:$A$200,$A7,'3. Registre des congés'!$F$5:$F$200,"Approuvé",'3. Registre des congés'!$C$5:$C$200,"&lt;="&amp;('1. Configuration'!$C$9+(35-1)*7+6),'3. Registre des congés'!$D$5:$D$200,"&gt;="&amp;('1. Configuration'!$C$9+(35-1)*7)))</f>
        <v/>
      </c>
      <c r="AK7" s="106">
        <f>IF($A7="","",COUNTIFS('3. Registre des congés'!$A$5:$A$200,$A7,'3. Registre des congés'!$F$5:$F$200,"Approuvé",'3. Registre des congés'!$C$5:$C$200,"&lt;="&amp;('1. Configuration'!$C$9+(36-1)*7+6),'3. Registre des congés'!$D$5:$D$200,"&gt;="&amp;('1. Configuration'!$C$9+(36-1)*7)))</f>
        <v/>
      </c>
      <c r="AL7" s="106">
        <f>IF($A7="","",COUNTIFS('3. Registre des congés'!$A$5:$A$200,$A7,'3. Registre des congés'!$F$5:$F$200,"Approuvé",'3. Registre des congés'!$C$5:$C$200,"&lt;="&amp;('1. Configuration'!$C$9+(37-1)*7+6),'3. Registre des congés'!$D$5:$D$200,"&gt;="&amp;('1. Configuration'!$C$9+(37-1)*7)))</f>
        <v/>
      </c>
      <c r="AM7" s="106">
        <f>IF($A7="","",COUNTIFS('3. Registre des congés'!$A$5:$A$200,$A7,'3. Registre des congés'!$F$5:$F$200,"Approuvé",'3. Registre des congés'!$C$5:$C$200,"&lt;="&amp;('1. Configuration'!$C$9+(38-1)*7+6),'3. Registre des congés'!$D$5:$D$200,"&gt;="&amp;('1. Configuration'!$C$9+(38-1)*7)))</f>
        <v/>
      </c>
      <c r="AN7" s="106">
        <f>IF($A7="","",COUNTIFS('3. Registre des congés'!$A$5:$A$200,$A7,'3. Registre des congés'!$F$5:$F$200,"Approuvé",'3. Registre des congés'!$C$5:$C$200,"&lt;="&amp;('1. Configuration'!$C$9+(39-1)*7+6),'3. Registre des congés'!$D$5:$D$200,"&gt;="&amp;('1. Configuration'!$C$9+(39-1)*7)))</f>
        <v/>
      </c>
      <c r="AO7" s="106">
        <f>IF($A7="","",COUNTIFS('3. Registre des congés'!$A$5:$A$200,$A7,'3. Registre des congés'!$F$5:$F$200,"Approuvé",'3. Registre des congés'!$C$5:$C$200,"&lt;="&amp;('1. Configuration'!$C$9+(40-1)*7+6),'3. Registre des congés'!$D$5:$D$200,"&gt;="&amp;('1. Configuration'!$C$9+(40-1)*7)))</f>
        <v/>
      </c>
      <c r="AP7" s="106">
        <f>IF($A7="","",COUNTIFS('3. Registre des congés'!$A$5:$A$200,$A7,'3. Registre des congés'!$F$5:$F$200,"Approuvé",'3. Registre des congés'!$C$5:$C$200,"&lt;="&amp;('1. Configuration'!$C$9+(41-1)*7+6),'3. Registre des congés'!$D$5:$D$200,"&gt;="&amp;('1. Configuration'!$C$9+(41-1)*7)))</f>
        <v/>
      </c>
      <c r="AQ7" s="106">
        <f>IF($A7="","",COUNTIFS('3. Registre des congés'!$A$5:$A$200,$A7,'3. Registre des congés'!$F$5:$F$200,"Approuvé",'3. Registre des congés'!$C$5:$C$200,"&lt;="&amp;('1. Configuration'!$C$9+(42-1)*7+6),'3. Registre des congés'!$D$5:$D$200,"&gt;="&amp;('1. Configuration'!$C$9+(42-1)*7)))</f>
        <v/>
      </c>
      <c r="AR7" s="106">
        <f>IF($A7="","",COUNTIFS('3. Registre des congés'!$A$5:$A$200,$A7,'3. Registre des congés'!$F$5:$F$200,"Approuvé",'3. Registre des congés'!$C$5:$C$200,"&lt;="&amp;('1. Configuration'!$C$9+(43-1)*7+6),'3. Registre des congés'!$D$5:$D$200,"&gt;="&amp;('1. Configuration'!$C$9+(43-1)*7)))</f>
        <v/>
      </c>
      <c r="AS7" s="106">
        <f>IF($A7="","",COUNTIFS('3. Registre des congés'!$A$5:$A$200,$A7,'3. Registre des congés'!$F$5:$F$200,"Approuvé",'3. Registre des congés'!$C$5:$C$200,"&lt;="&amp;('1. Configuration'!$C$9+(44-1)*7+6),'3. Registre des congés'!$D$5:$D$200,"&gt;="&amp;('1. Configuration'!$C$9+(44-1)*7)))</f>
        <v/>
      </c>
      <c r="AT7" s="106">
        <f>IF($A7="","",COUNTIFS('3. Registre des congés'!$A$5:$A$200,$A7,'3. Registre des congés'!$F$5:$F$200,"Approuvé",'3. Registre des congés'!$C$5:$C$200,"&lt;="&amp;('1. Configuration'!$C$9+(45-1)*7+6),'3. Registre des congés'!$D$5:$D$200,"&gt;="&amp;('1. Configuration'!$C$9+(45-1)*7)))</f>
        <v/>
      </c>
      <c r="AU7" s="106">
        <f>IF($A7="","",COUNTIFS('3. Registre des congés'!$A$5:$A$200,$A7,'3. Registre des congés'!$F$5:$F$200,"Approuvé",'3. Registre des congés'!$C$5:$C$200,"&lt;="&amp;('1. Configuration'!$C$9+(46-1)*7+6),'3. Registre des congés'!$D$5:$D$200,"&gt;="&amp;('1. Configuration'!$C$9+(46-1)*7)))</f>
        <v/>
      </c>
      <c r="AV7" s="106">
        <f>IF($A7="","",COUNTIFS('3. Registre des congés'!$A$5:$A$200,$A7,'3. Registre des congés'!$F$5:$F$200,"Approuvé",'3. Registre des congés'!$C$5:$C$200,"&lt;="&amp;('1. Configuration'!$C$9+(47-1)*7+6),'3. Registre des congés'!$D$5:$D$200,"&gt;="&amp;('1. Configuration'!$C$9+(47-1)*7)))</f>
        <v/>
      </c>
      <c r="AW7" s="106">
        <f>IF($A7="","",COUNTIFS('3. Registre des congés'!$A$5:$A$200,$A7,'3. Registre des congés'!$F$5:$F$200,"Approuvé",'3. Registre des congés'!$C$5:$C$200,"&lt;="&amp;('1. Configuration'!$C$9+(48-1)*7+6),'3. Registre des congés'!$D$5:$D$200,"&gt;="&amp;('1. Configuration'!$C$9+(48-1)*7)))</f>
        <v/>
      </c>
      <c r="AX7" s="106">
        <f>IF($A7="","",COUNTIFS('3. Registre des congés'!$A$5:$A$200,$A7,'3. Registre des congés'!$F$5:$F$200,"Approuvé",'3. Registre des congés'!$C$5:$C$200,"&lt;="&amp;('1. Configuration'!$C$9+(49-1)*7+6),'3. Registre des congés'!$D$5:$D$200,"&gt;="&amp;('1. Configuration'!$C$9+(49-1)*7)))</f>
        <v/>
      </c>
      <c r="AY7" s="106">
        <f>IF($A7="","",COUNTIFS('3. Registre des congés'!$A$5:$A$200,$A7,'3. Registre des congés'!$F$5:$F$200,"Approuvé",'3. Registre des congés'!$C$5:$C$200,"&lt;="&amp;('1. Configuration'!$C$9+(50-1)*7+6),'3. Registre des congés'!$D$5:$D$200,"&gt;="&amp;('1. Configuration'!$C$9+(50-1)*7)))</f>
        <v/>
      </c>
      <c r="AZ7" s="106">
        <f>IF($A7="","",COUNTIFS('3. Registre des congés'!$A$5:$A$200,$A7,'3. Registre des congés'!$F$5:$F$200,"Approuvé",'3. Registre des congés'!$C$5:$C$200,"&lt;="&amp;('1. Configuration'!$C$9+(51-1)*7+6),'3. Registre des congés'!$D$5:$D$200,"&gt;="&amp;('1. Configuration'!$C$9+(51-1)*7)))</f>
        <v/>
      </c>
      <c r="BA7" s="106">
        <f>IF($A7="","",COUNTIFS('3. Registre des congés'!$A$5:$A$200,$A7,'3. Registre des congés'!$F$5:$F$200,"Approuvé",'3. Registre des congés'!$C$5:$C$200,"&lt;="&amp;('1. Configuration'!$C$9+(52-1)*7+6),'3. Registre des congés'!$D$5:$D$200,"&gt;="&amp;('1. Configuration'!$C$9+(52-1)*7)))</f>
        <v/>
      </c>
    </row>
    <row r="8" ht="18" customHeight="1" s="55">
      <c r="A8" s="105">
        <f>IF('2. Employés'!A8="","",'2. Employés'!A8)</f>
        <v/>
      </c>
      <c r="B8" s="106">
        <f>IF($A8="","",COUNTIFS('3. Registre des congés'!$A$5:$A$200,$A8,'3. Registre des congés'!$F$5:$F$200,"Approuvé",'3. Registre des congés'!$C$5:$C$200,"&lt;="&amp;('1. Configuration'!$C$9+(1-1)*7+6),'3. Registre des congés'!$D$5:$D$200,"&gt;="&amp;('1. Configuration'!$C$9+(1-1)*7)))</f>
        <v/>
      </c>
      <c r="C8" s="106">
        <f>IF($A8="","",COUNTIFS('3. Registre des congés'!$A$5:$A$200,$A8,'3. Registre des congés'!$F$5:$F$200,"Approuvé",'3. Registre des congés'!$C$5:$C$200,"&lt;="&amp;('1. Configuration'!$C$9+(2-1)*7+6),'3. Registre des congés'!$D$5:$D$200,"&gt;="&amp;('1. Configuration'!$C$9+(2-1)*7)))</f>
        <v/>
      </c>
      <c r="D8" s="106">
        <f>IF($A8="","",COUNTIFS('3. Registre des congés'!$A$5:$A$200,$A8,'3. Registre des congés'!$F$5:$F$200,"Approuvé",'3. Registre des congés'!$C$5:$C$200,"&lt;="&amp;('1. Configuration'!$C$9+(3-1)*7+6),'3. Registre des congés'!$D$5:$D$200,"&gt;="&amp;('1. Configuration'!$C$9+(3-1)*7)))</f>
        <v/>
      </c>
      <c r="E8" s="106">
        <f>IF($A8="","",COUNTIFS('3. Registre des congés'!$A$5:$A$200,$A8,'3. Registre des congés'!$F$5:$F$200,"Approuvé",'3. Registre des congés'!$C$5:$C$200,"&lt;="&amp;('1. Configuration'!$C$9+(4-1)*7+6),'3. Registre des congés'!$D$5:$D$200,"&gt;="&amp;('1. Configuration'!$C$9+(4-1)*7)))</f>
        <v/>
      </c>
      <c r="F8" s="106">
        <f>IF($A8="","",COUNTIFS('3. Registre des congés'!$A$5:$A$200,$A8,'3. Registre des congés'!$F$5:$F$200,"Approuvé",'3. Registre des congés'!$C$5:$C$200,"&lt;="&amp;('1. Configuration'!$C$9+(5-1)*7+6),'3. Registre des congés'!$D$5:$D$200,"&gt;="&amp;('1. Configuration'!$C$9+(5-1)*7)))</f>
        <v/>
      </c>
      <c r="G8" s="106">
        <f>IF($A8="","",COUNTIFS('3. Registre des congés'!$A$5:$A$200,$A8,'3. Registre des congés'!$F$5:$F$200,"Approuvé",'3. Registre des congés'!$C$5:$C$200,"&lt;="&amp;('1. Configuration'!$C$9+(6-1)*7+6),'3. Registre des congés'!$D$5:$D$200,"&gt;="&amp;('1. Configuration'!$C$9+(6-1)*7)))</f>
        <v/>
      </c>
      <c r="H8" s="106">
        <f>IF($A8="","",COUNTIFS('3. Registre des congés'!$A$5:$A$200,$A8,'3. Registre des congés'!$F$5:$F$200,"Approuvé",'3. Registre des congés'!$C$5:$C$200,"&lt;="&amp;('1. Configuration'!$C$9+(7-1)*7+6),'3. Registre des congés'!$D$5:$D$200,"&gt;="&amp;('1. Configuration'!$C$9+(7-1)*7)))</f>
        <v/>
      </c>
      <c r="I8" s="106">
        <f>IF($A8="","",COUNTIFS('3. Registre des congés'!$A$5:$A$200,$A8,'3. Registre des congés'!$F$5:$F$200,"Approuvé",'3. Registre des congés'!$C$5:$C$200,"&lt;="&amp;('1. Configuration'!$C$9+(8-1)*7+6),'3. Registre des congés'!$D$5:$D$200,"&gt;="&amp;('1. Configuration'!$C$9+(8-1)*7)))</f>
        <v/>
      </c>
      <c r="J8" s="106">
        <f>IF($A8="","",COUNTIFS('3. Registre des congés'!$A$5:$A$200,$A8,'3. Registre des congés'!$F$5:$F$200,"Approuvé",'3. Registre des congés'!$C$5:$C$200,"&lt;="&amp;('1. Configuration'!$C$9+(9-1)*7+6),'3. Registre des congés'!$D$5:$D$200,"&gt;="&amp;('1. Configuration'!$C$9+(9-1)*7)))</f>
        <v/>
      </c>
      <c r="K8" s="106">
        <f>IF($A8="","",COUNTIFS('3. Registre des congés'!$A$5:$A$200,$A8,'3. Registre des congés'!$F$5:$F$200,"Approuvé",'3. Registre des congés'!$C$5:$C$200,"&lt;="&amp;('1. Configuration'!$C$9+(10-1)*7+6),'3. Registre des congés'!$D$5:$D$200,"&gt;="&amp;('1. Configuration'!$C$9+(10-1)*7)))</f>
        <v/>
      </c>
      <c r="L8" s="106">
        <f>IF($A8="","",COUNTIFS('3. Registre des congés'!$A$5:$A$200,$A8,'3. Registre des congés'!$F$5:$F$200,"Approuvé",'3. Registre des congés'!$C$5:$C$200,"&lt;="&amp;('1. Configuration'!$C$9+(11-1)*7+6),'3. Registre des congés'!$D$5:$D$200,"&gt;="&amp;('1. Configuration'!$C$9+(11-1)*7)))</f>
        <v/>
      </c>
      <c r="M8" s="106">
        <f>IF($A8="","",COUNTIFS('3. Registre des congés'!$A$5:$A$200,$A8,'3. Registre des congés'!$F$5:$F$200,"Approuvé",'3. Registre des congés'!$C$5:$C$200,"&lt;="&amp;('1. Configuration'!$C$9+(12-1)*7+6),'3. Registre des congés'!$D$5:$D$200,"&gt;="&amp;('1. Configuration'!$C$9+(12-1)*7)))</f>
        <v/>
      </c>
      <c r="N8" s="106">
        <f>IF($A8="","",COUNTIFS('3. Registre des congés'!$A$5:$A$200,$A8,'3. Registre des congés'!$F$5:$F$200,"Approuvé",'3. Registre des congés'!$C$5:$C$200,"&lt;="&amp;('1. Configuration'!$C$9+(13-1)*7+6),'3. Registre des congés'!$D$5:$D$200,"&gt;="&amp;('1. Configuration'!$C$9+(13-1)*7)))</f>
        <v/>
      </c>
      <c r="O8" s="106">
        <f>IF($A8="","",COUNTIFS('3. Registre des congés'!$A$5:$A$200,$A8,'3. Registre des congés'!$F$5:$F$200,"Approuvé",'3. Registre des congés'!$C$5:$C$200,"&lt;="&amp;('1. Configuration'!$C$9+(14-1)*7+6),'3. Registre des congés'!$D$5:$D$200,"&gt;="&amp;('1. Configuration'!$C$9+(14-1)*7)))</f>
        <v/>
      </c>
      <c r="P8" s="106">
        <f>IF($A8="","",COUNTIFS('3. Registre des congés'!$A$5:$A$200,$A8,'3. Registre des congés'!$F$5:$F$200,"Approuvé",'3. Registre des congés'!$C$5:$C$200,"&lt;="&amp;('1. Configuration'!$C$9+(15-1)*7+6),'3. Registre des congés'!$D$5:$D$200,"&gt;="&amp;('1. Configuration'!$C$9+(15-1)*7)))</f>
        <v/>
      </c>
      <c r="Q8" s="106">
        <f>IF($A8="","",COUNTIFS('3. Registre des congés'!$A$5:$A$200,$A8,'3. Registre des congés'!$F$5:$F$200,"Approuvé",'3. Registre des congés'!$C$5:$C$200,"&lt;="&amp;('1. Configuration'!$C$9+(16-1)*7+6),'3. Registre des congés'!$D$5:$D$200,"&gt;="&amp;('1. Configuration'!$C$9+(16-1)*7)))</f>
        <v/>
      </c>
      <c r="R8" s="106">
        <f>IF($A8="","",COUNTIFS('3. Registre des congés'!$A$5:$A$200,$A8,'3. Registre des congés'!$F$5:$F$200,"Approuvé",'3. Registre des congés'!$C$5:$C$200,"&lt;="&amp;('1. Configuration'!$C$9+(17-1)*7+6),'3. Registre des congés'!$D$5:$D$200,"&gt;="&amp;('1. Configuration'!$C$9+(17-1)*7)))</f>
        <v/>
      </c>
      <c r="S8" s="106">
        <f>IF($A8="","",COUNTIFS('3. Registre des congés'!$A$5:$A$200,$A8,'3. Registre des congés'!$F$5:$F$200,"Approuvé",'3. Registre des congés'!$C$5:$C$200,"&lt;="&amp;('1. Configuration'!$C$9+(18-1)*7+6),'3. Registre des congés'!$D$5:$D$200,"&gt;="&amp;('1. Configuration'!$C$9+(18-1)*7)))</f>
        <v/>
      </c>
      <c r="T8" s="106">
        <f>IF($A8="","",COUNTIFS('3. Registre des congés'!$A$5:$A$200,$A8,'3. Registre des congés'!$F$5:$F$200,"Approuvé",'3. Registre des congés'!$C$5:$C$200,"&lt;="&amp;('1. Configuration'!$C$9+(19-1)*7+6),'3. Registre des congés'!$D$5:$D$200,"&gt;="&amp;('1. Configuration'!$C$9+(19-1)*7)))</f>
        <v/>
      </c>
      <c r="U8" s="106">
        <f>IF($A8="","",COUNTIFS('3. Registre des congés'!$A$5:$A$200,$A8,'3. Registre des congés'!$F$5:$F$200,"Approuvé",'3. Registre des congés'!$C$5:$C$200,"&lt;="&amp;('1. Configuration'!$C$9+(20-1)*7+6),'3. Registre des congés'!$D$5:$D$200,"&gt;="&amp;('1. Configuration'!$C$9+(20-1)*7)))</f>
        <v/>
      </c>
      <c r="V8" s="106">
        <f>IF($A8="","",COUNTIFS('3. Registre des congés'!$A$5:$A$200,$A8,'3. Registre des congés'!$F$5:$F$200,"Approuvé",'3. Registre des congés'!$C$5:$C$200,"&lt;="&amp;('1. Configuration'!$C$9+(21-1)*7+6),'3. Registre des congés'!$D$5:$D$200,"&gt;="&amp;('1. Configuration'!$C$9+(21-1)*7)))</f>
        <v/>
      </c>
      <c r="W8" s="106">
        <f>IF($A8="","",COUNTIFS('3. Registre des congés'!$A$5:$A$200,$A8,'3. Registre des congés'!$F$5:$F$200,"Approuvé",'3. Registre des congés'!$C$5:$C$200,"&lt;="&amp;('1. Configuration'!$C$9+(22-1)*7+6),'3. Registre des congés'!$D$5:$D$200,"&gt;="&amp;('1. Configuration'!$C$9+(22-1)*7)))</f>
        <v/>
      </c>
      <c r="X8" s="106">
        <f>IF($A8="","",COUNTIFS('3. Registre des congés'!$A$5:$A$200,$A8,'3. Registre des congés'!$F$5:$F$200,"Approuvé",'3. Registre des congés'!$C$5:$C$200,"&lt;="&amp;('1. Configuration'!$C$9+(23-1)*7+6),'3. Registre des congés'!$D$5:$D$200,"&gt;="&amp;('1. Configuration'!$C$9+(23-1)*7)))</f>
        <v/>
      </c>
      <c r="Y8" s="106">
        <f>IF($A8="","",COUNTIFS('3. Registre des congés'!$A$5:$A$200,$A8,'3. Registre des congés'!$F$5:$F$200,"Approuvé",'3. Registre des congés'!$C$5:$C$200,"&lt;="&amp;('1. Configuration'!$C$9+(24-1)*7+6),'3. Registre des congés'!$D$5:$D$200,"&gt;="&amp;('1. Configuration'!$C$9+(24-1)*7)))</f>
        <v/>
      </c>
      <c r="Z8" s="106">
        <f>IF($A8="","",COUNTIFS('3. Registre des congés'!$A$5:$A$200,$A8,'3. Registre des congés'!$F$5:$F$200,"Approuvé",'3. Registre des congés'!$C$5:$C$200,"&lt;="&amp;('1. Configuration'!$C$9+(25-1)*7+6),'3. Registre des congés'!$D$5:$D$200,"&gt;="&amp;('1. Configuration'!$C$9+(25-1)*7)))</f>
        <v/>
      </c>
      <c r="AA8" s="106">
        <f>IF($A8="","",COUNTIFS('3. Registre des congés'!$A$5:$A$200,$A8,'3. Registre des congés'!$F$5:$F$200,"Approuvé",'3. Registre des congés'!$C$5:$C$200,"&lt;="&amp;('1. Configuration'!$C$9+(26-1)*7+6),'3. Registre des congés'!$D$5:$D$200,"&gt;="&amp;('1. Configuration'!$C$9+(26-1)*7)))</f>
        <v/>
      </c>
      <c r="AB8" s="106">
        <f>IF($A8="","",COUNTIFS('3. Registre des congés'!$A$5:$A$200,$A8,'3. Registre des congés'!$F$5:$F$200,"Approuvé",'3. Registre des congés'!$C$5:$C$200,"&lt;="&amp;('1. Configuration'!$C$9+(27-1)*7+6),'3. Registre des congés'!$D$5:$D$200,"&gt;="&amp;('1. Configuration'!$C$9+(27-1)*7)))</f>
        <v/>
      </c>
      <c r="AC8" s="106">
        <f>IF($A8="","",COUNTIFS('3. Registre des congés'!$A$5:$A$200,$A8,'3. Registre des congés'!$F$5:$F$200,"Approuvé",'3. Registre des congés'!$C$5:$C$200,"&lt;="&amp;('1. Configuration'!$C$9+(28-1)*7+6),'3. Registre des congés'!$D$5:$D$200,"&gt;="&amp;('1. Configuration'!$C$9+(28-1)*7)))</f>
        <v/>
      </c>
      <c r="AD8" s="106">
        <f>IF($A8="","",COUNTIFS('3. Registre des congés'!$A$5:$A$200,$A8,'3. Registre des congés'!$F$5:$F$200,"Approuvé",'3. Registre des congés'!$C$5:$C$200,"&lt;="&amp;('1. Configuration'!$C$9+(29-1)*7+6),'3. Registre des congés'!$D$5:$D$200,"&gt;="&amp;('1. Configuration'!$C$9+(29-1)*7)))</f>
        <v/>
      </c>
      <c r="AE8" s="106">
        <f>IF($A8="","",COUNTIFS('3. Registre des congés'!$A$5:$A$200,$A8,'3. Registre des congés'!$F$5:$F$200,"Approuvé",'3. Registre des congés'!$C$5:$C$200,"&lt;="&amp;('1. Configuration'!$C$9+(30-1)*7+6),'3. Registre des congés'!$D$5:$D$200,"&gt;="&amp;('1. Configuration'!$C$9+(30-1)*7)))</f>
        <v/>
      </c>
      <c r="AF8" s="106">
        <f>IF($A8="","",COUNTIFS('3. Registre des congés'!$A$5:$A$200,$A8,'3. Registre des congés'!$F$5:$F$200,"Approuvé",'3. Registre des congés'!$C$5:$C$200,"&lt;="&amp;('1. Configuration'!$C$9+(31-1)*7+6),'3. Registre des congés'!$D$5:$D$200,"&gt;="&amp;('1. Configuration'!$C$9+(31-1)*7)))</f>
        <v/>
      </c>
      <c r="AG8" s="106">
        <f>IF($A8="","",COUNTIFS('3. Registre des congés'!$A$5:$A$200,$A8,'3. Registre des congés'!$F$5:$F$200,"Approuvé",'3. Registre des congés'!$C$5:$C$200,"&lt;="&amp;('1. Configuration'!$C$9+(32-1)*7+6),'3. Registre des congés'!$D$5:$D$200,"&gt;="&amp;('1. Configuration'!$C$9+(32-1)*7)))</f>
        <v/>
      </c>
      <c r="AH8" s="106">
        <f>IF($A8="","",COUNTIFS('3. Registre des congés'!$A$5:$A$200,$A8,'3. Registre des congés'!$F$5:$F$200,"Approuvé",'3. Registre des congés'!$C$5:$C$200,"&lt;="&amp;('1. Configuration'!$C$9+(33-1)*7+6),'3. Registre des congés'!$D$5:$D$200,"&gt;="&amp;('1. Configuration'!$C$9+(33-1)*7)))</f>
        <v/>
      </c>
      <c r="AI8" s="106">
        <f>IF($A8="","",COUNTIFS('3. Registre des congés'!$A$5:$A$200,$A8,'3. Registre des congés'!$F$5:$F$200,"Approuvé",'3. Registre des congés'!$C$5:$C$200,"&lt;="&amp;('1. Configuration'!$C$9+(34-1)*7+6),'3. Registre des congés'!$D$5:$D$200,"&gt;="&amp;('1. Configuration'!$C$9+(34-1)*7)))</f>
        <v/>
      </c>
      <c r="AJ8" s="106">
        <f>IF($A8="","",COUNTIFS('3. Registre des congés'!$A$5:$A$200,$A8,'3. Registre des congés'!$F$5:$F$200,"Approuvé",'3. Registre des congés'!$C$5:$C$200,"&lt;="&amp;('1. Configuration'!$C$9+(35-1)*7+6),'3. Registre des congés'!$D$5:$D$200,"&gt;="&amp;('1. Configuration'!$C$9+(35-1)*7)))</f>
        <v/>
      </c>
      <c r="AK8" s="106">
        <f>IF($A8="","",COUNTIFS('3. Registre des congés'!$A$5:$A$200,$A8,'3. Registre des congés'!$F$5:$F$200,"Approuvé",'3. Registre des congés'!$C$5:$C$200,"&lt;="&amp;('1. Configuration'!$C$9+(36-1)*7+6),'3. Registre des congés'!$D$5:$D$200,"&gt;="&amp;('1. Configuration'!$C$9+(36-1)*7)))</f>
        <v/>
      </c>
      <c r="AL8" s="106">
        <f>IF($A8="","",COUNTIFS('3. Registre des congés'!$A$5:$A$200,$A8,'3. Registre des congés'!$F$5:$F$200,"Approuvé",'3. Registre des congés'!$C$5:$C$200,"&lt;="&amp;('1. Configuration'!$C$9+(37-1)*7+6),'3. Registre des congés'!$D$5:$D$200,"&gt;="&amp;('1. Configuration'!$C$9+(37-1)*7)))</f>
        <v/>
      </c>
      <c r="AM8" s="106">
        <f>IF($A8="","",COUNTIFS('3. Registre des congés'!$A$5:$A$200,$A8,'3. Registre des congés'!$F$5:$F$200,"Approuvé",'3. Registre des congés'!$C$5:$C$200,"&lt;="&amp;('1. Configuration'!$C$9+(38-1)*7+6),'3. Registre des congés'!$D$5:$D$200,"&gt;="&amp;('1. Configuration'!$C$9+(38-1)*7)))</f>
        <v/>
      </c>
      <c r="AN8" s="106">
        <f>IF($A8="","",COUNTIFS('3. Registre des congés'!$A$5:$A$200,$A8,'3. Registre des congés'!$F$5:$F$200,"Approuvé",'3. Registre des congés'!$C$5:$C$200,"&lt;="&amp;('1. Configuration'!$C$9+(39-1)*7+6),'3. Registre des congés'!$D$5:$D$200,"&gt;="&amp;('1. Configuration'!$C$9+(39-1)*7)))</f>
        <v/>
      </c>
      <c r="AO8" s="106">
        <f>IF($A8="","",COUNTIFS('3. Registre des congés'!$A$5:$A$200,$A8,'3. Registre des congés'!$F$5:$F$200,"Approuvé",'3. Registre des congés'!$C$5:$C$200,"&lt;="&amp;('1. Configuration'!$C$9+(40-1)*7+6),'3. Registre des congés'!$D$5:$D$200,"&gt;="&amp;('1. Configuration'!$C$9+(40-1)*7)))</f>
        <v/>
      </c>
      <c r="AP8" s="106">
        <f>IF($A8="","",COUNTIFS('3. Registre des congés'!$A$5:$A$200,$A8,'3. Registre des congés'!$F$5:$F$200,"Approuvé",'3. Registre des congés'!$C$5:$C$200,"&lt;="&amp;('1. Configuration'!$C$9+(41-1)*7+6),'3. Registre des congés'!$D$5:$D$200,"&gt;="&amp;('1. Configuration'!$C$9+(41-1)*7)))</f>
        <v/>
      </c>
      <c r="AQ8" s="106">
        <f>IF($A8="","",COUNTIFS('3. Registre des congés'!$A$5:$A$200,$A8,'3. Registre des congés'!$F$5:$F$200,"Approuvé",'3. Registre des congés'!$C$5:$C$200,"&lt;="&amp;('1. Configuration'!$C$9+(42-1)*7+6),'3. Registre des congés'!$D$5:$D$200,"&gt;="&amp;('1. Configuration'!$C$9+(42-1)*7)))</f>
        <v/>
      </c>
      <c r="AR8" s="106">
        <f>IF($A8="","",COUNTIFS('3. Registre des congés'!$A$5:$A$200,$A8,'3. Registre des congés'!$F$5:$F$200,"Approuvé",'3. Registre des congés'!$C$5:$C$200,"&lt;="&amp;('1. Configuration'!$C$9+(43-1)*7+6),'3. Registre des congés'!$D$5:$D$200,"&gt;="&amp;('1. Configuration'!$C$9+(43-1)*7)))</f>
        <v/>
      </c>
      <c r="AS8" s="106">
        <f>IF($A8="","",COUNTIFS('3. Registre des congés'!$A$5:$A$200,$A8,'3. Registre des congés'!$F$5:$F$200,"Approuvé",'3. Registre des congés'!$C$5:$C$200,"&lt;="&amp;('1. Configuration'!$C$9+(44-1)*7+6),'3. Registre des congés'!$D$5:$D$200,"&gt;="&amp;('1. Configuration'!$C$9+(44-1)*7)))</f>
        <v/>
      </c>
      <c r="AT8" s="106">
        <f>IF($A8="","",COUNTIFS('3. Registre des congés'!$A$5:$A$200,$A8,'3. Registre des congés'!$F$5:$F$200,"Approuvé",'3. Registre des congés'!$C$5:$C$200,"&lt;="&amp;('1. Configuration'!$C$9+(45-1)*7+6),'3. Registre des congés'!$D$5:$D$200,"&gt;="&amp;('1. Configuration'!$C$9+(45-1)*7)))</f>
        <v/>
      </c>
      <c r="AU8" s="106">
        <f>IF($A8="","",COUNTIFS('3. Registre des congés'!$A$5:$A$200,$A8,'3. Registre des congés'!$F$5:$F$200,"Approuvé",'3. Registre des congés'!$C$5:$C$200,"&lt;="&amp;('1. Configuration'!$C$9+(46-1)*7+6),'3. Registre des congés'!$D$5:$D$200,"&gt;="&amp;('1. Configuration'!$C$9+(46-1)*7)))</f>
        <v/>
      </c>
      <c r="AV8" s="106">
        <f>IF($A8="","",COUNTIFS('3. Registre des congés'!$A$5:$A$200,$A8,'3. Registre des congés'!$F$5:$F$200,"Approuvé",'3. Registre des congés'!$C$5:$C$200,"&lt;="&amp;('1. Configuration'!$C$9+(47-1)*7+6),'3. Registre des congés'!$D$5:$D$200,"&gt;="&amp;('1. Configuration'!$C$9+(47-1)*7)))</f>
        <v/>
      </c>
      <c r="AW8" s="106">
        <f>IF($A8="","",COUNTIFS('3. Registre des congés'!$A$5:$A$200,$A8,'3. Registre des congés'!$F$5:$F$200,"Approuvé",'3. Registre des congés'!$C$5:$C$200,"&lt;="&amp;('1. Configuration'!$C$9+(48-1)*7+6),'3. Registre des congés'!$D$5:$D$200,"&gt;="&amp;('1. Configuration'!$C$9+(48-1)*7)))</f>
        <v/>
      </c>
      <c r="AX8" s="106">
        <f>IF($A8="","",COUNTIFS('3. Registre des congés'!$A$5:$A$200,$A8,'3. Registre des congés'!$F$5:$F$200,"Approuvé",'3. Registre des congés'!$C$5:$C$200,"&lt;="&amp;('1. Configuration'!$C$9+(49-1)*7+6),'3. Registre des congés'!$D$5:$D$200,"&gt;="&amp;('1. Configuration'!$C$9+(49-1)*7)))</f>
        <v/>
      </c>
      <c r="AY8" s="106">
        <f>IF($A8="","",COUNTIFS('3. Registre des congés'!$A$5:$A$200,$A8,'3. Registre des congés'!$F$5:$F$200,"Approuvé",'3. Registre des congés'!$C$5:$C$200,"&lt;="&amp;('1. Configuration'!$C$9+(50-1)*7+6),'3. Registre des congés'!$D$5:$D$200,"&gt;="&amp;('1. Configuration'!$C$9+(50-1)*7)))</f>
        <v/>
      </c>
      <c r="AZ8" s="106">
        <f>IF($A8="","",COUNTIFS('3. Registre des congés'!$A$5:$A$200,$A8,'3. Registre des congés'!$F$5:$F$200,"Approuvé",'3. Registre des congés'!$C$5:$C$200,"&lt;="&amp;('1. Configuration'!$C$9+(51-1)*7+6),'3. Registre des congés'!$D$5:$D$200,"&gt;="&amp;('1. Configuration'!$C$9+(51-1)*7)))</f>
        <v/>
      </c>
      <c r="BA8" s="106">
        <f>IF($A8="","",COUNTIFS('3. Registre des congés'!$A$5:$A$200,$A8,'3. Registre des congés'!$F$5:$F$200,"Approuvé",'3. Registre des congés'!$C$5:$C$200,"&lt;="&amp;('1. Configuration'!$C$9+(52-1)*7+6),'3. Registre des congés'!$D$5:$D$200,"&gt;="&amp;('1. Configuration'!$C$9+(52-1)*7)))</f>
        <v/>
      </c>
    </row>
    <row r="9" ht="18" customHeight="1" s="55">
      <c r="A9" s="105">
        <f>IF('2. Employés'!A9="","",'2. Employés'!A9)</f>
        <v/>
      </c>
      <c r="B9" s="106">
        <f>IF($A9="","",COUNTIFS('3. Registre des congés'!$A$5:$A$200,$A9,'3. Registre des congés'!$F$5:$F$200,"Approuvé",'3. Registre des congés'!$C$5:$C$200,"&lt;="&amp;('1. Configuration'!$C$9+(1-1)*7+6),'3. Registre des congés'!$D$5:$D$200,"&gt;="&amp;('1. Configuration'!$C$9+(1-1)*7)))</f>
        <v/>
      </c>
      <c r="C9" s="106">
        <f>IF($A9="","",COUNTIFS('3. Registre des congés'!$A$5:$A$200,$A9,'3. Registre des congés'!$F$5:$F$200,"Approuvé",'3. Registre des congés'!$C$5:$C$200,"&lt;="&amp;('1. Configuration'!$C$9+(2-1)*7+6),'3. Registre des congés'!$D$5:$D$200,"&gt;="&amp;('1. Configuration'!$C$9+(2-1)*7)))</f>
        <v/>
      </c>
      <c r="D9" s="106">
        <f>IF($A9="","",COUNTIFS('3. Registre des congés'!$A$5:$A$200,$A9,'3. Registre des congés'!$F$5:$F$200,"Approuvé",'3. Registre des congés'!$C$5:$C$200,"&lt;="&amp;('1. Configuration'!$C$9+(3-1)*7+6),'3. Registre des congés'!$D$5:$D$200,"&gt;="&amp;('1. Configuration'!$C$9+(3-1)*7)))</f>
        <v/>
      </c>
      <c r="E9" s="106">
        <f>IF($A9="","",COUNTIFS('3. Registre des congés'!$A$5:$A$200,$A9,'3. Registre des congés'!$F$5:$F$200,"Approuvé",'3. Registre des congés'!$C$5:$C$200,"&lt;="&amp;('1. Configuration'!$C$9+(4-1)*7+6),'3. Registre des congés'!$D$5:$D$200,"&gt;="&amp;('1. Configuration'!$C$9+(4-1)*7)))</f>
        <v/>
      </c>
      <c r="F9" s="106">
        <f>IF($A9="","",COUNTIFS('3. Registre des congés'!$A$5:$A$200,$A9,'3. Registre des congés'!$F$5:$F$200,"Approuvé",'3. Registre des congés'!$C$5:$C$200,"&lt;="&amp;('1. Configuration'!$C$9+(5-1)*7+6),'3. Registre des congés'!$D$5:$D$200,"&gt;="&amp;('1. Configuration'!$C$9+(5-1)*7)))</f>
        <v/>
      </c>
      <c r="G9" s="106">
        <f>IF($A9="","",COUNTIFS('3. Registre des congés'!$A$5:$A$200,$A9,'3. Registre des congés'!$F$5:$F$200,"Approuvé",'3. Registre des congés'!$C$5:$C$200,"&lt;="&amp;('1. Configuration'!$C$9+(6-1)*7+6),'3. Registre des congés'!$D$5:$D$200,"&gt;="&amp;('1. Configuration'!$C$9+(6-1)*7)))</f>
        <v/>
      </c>
      <c r="H9" s="106">
        <f>IF($A9="","",COUNTIFS('3. Registre des congés'!$A$5:$A$200,$A9,'3. Registre des congés'!$F$5:$F$200,"Approuvé",'3. Registre des congés'!$C$5:$C$200,"&lt;="&amp;('1. Configuration'!$C$9+(7-1)*7+6),'3. Registre des congés'!$D$5:$D$200,"&gt;="&amp;('1. Configuration'!$C$9+(7-1)*7)))</f>
        <v/>
      </c>
      <c r="I9" s="106">
        <f>IF($A9="","",COUNTIFS('3. Registre des congés'!$A$5:$A$200,$A9,'3. Registre des congés'!$F$5:$F$200,"Approuvé",'3. Registre des congés'!$C$5:$C$200,"&lt;="&amp;('1. Configuration'!$C$9+(8-1)*7+6),'3. Registre des congés'!$D$5:$D$200,"&gt;="&amp;('1. Configuration'!$C$9+(8-1)*7)))</f>
        <v/>
      </c>
      <c r="J9" s="106">
        <f>IF($A9="","",COUNTIFS('3. Registre des congés'!$A$5:$A$200,$A9,'3. Registre des congés'!$F$5:$F$200,"Approuvé",'3. Registre des congés'!$C$5:$C$200,"&lt;="&amp;('1. Configuration'!$C$9+(9-1)*7+6),'3. Registre des congés'!$D$5:$D$200,"&gt;="&amp;('1. Configuration'!$C$9+(9-1)*7)))</f>
        <v/>
      </c>
      <c r="K9" s="106">
        <f>IF($A9="","",COUNTIFS('3. Registre des congés'!$A$5:$A$200,$A9,'3. Registre des congés'!$F$5:$F$200,"Approuvé",'3. Registre des congés'!$C$5:$C$200,"&lt;="&amp;('1. Configuration'!$C$9+(10-1)*7+6),'3. Registre des congés'!$D$5:$D$200,"&gt;="&amp;('1. Configuration'!$C$9+(10-1)*7)))</f>
        <v/>
      </c>
      <c r="L9" s="106">
        <f>IF($A9="","",COUNTIFS('3. Registre des congés'!$A$5:$A$200,$A9,'3. Registre des congés'!$F$5:$F$200,"Approuvé",'3. Registre des congés'!$C$5:$C$200,"&lt;="&amp;('1. Configuration'!$C$9+(11-1)*7+6),'3. Registre des congés'!$D$5:$D$200,"&gt;="&amp;('1. Configuration'!$C$9+(11-1)*7)))</f>
        <v/>
      </c>
      <c r="M9" s="106">
        <f>IF($A9="","",COUNTIFS('3. Registre des congés'!$A$5:$A$200,$A9,'3. Registre des congés'!$F$5:$F$200,"Approuvé",'3. Registre des congés'!$C$5:$C$200,"&lt;="&amp;('1. Configuration'!$C$9+(12-1)*7+6),'3. Registre des congés'!$D$5:$D$200,"&gt;="&amp;('1. Configuration'!$C$9+(12-1)*7)))</f>
        <v/>
      </c>
      <c r="N9" s="106">
        <f>IF($A9="","",COUNTIFS('3. Registre des congés'!$A$5:$A$200,$A9,'3. Registre des congés'!$F$5:$F$200,"Approuvé",'3. Registre des congés'!$C$5:$C$200,"&lt;="&amp;('1. Configuration'!$C$9+(13-1)*7+6),'3. Registre des congés'!$D$5:$D$200,"&gt;="&amp;('1. Configuration'!$C$9+(13-1)*7)))</f>
        <v/>
      </c>
      <c r="O9" s="106">
        <f>IF($A9="","",COUNTIFS('3. Registre des congés'!$A$5:$A$200,$A9,'3. Registre des congés'!$F$5:$F$200,"Approuvé",'3. Registre des congés'!$C$5:$C$200,"&lt;="&amp;('1. Configuration'!$C$9+(14-1)*7+6),'3. Registre des congés'!$D$5:$D$200,"&gt;="&amp;('1. Configuration'!$C$9+(14-1)*7)))</f>
        <v/>
      </c>
      <c r="P9" s="106">
        <f>IF($A9="","",COUNTIFS('3. Registre des congés'!$A$5:$A$200,$A9,'3. Registre des congés'!$F$5:$F$200,"Approuvé",'3. Registre des congés'!$C$5:$C$200,"&lt;="&amp;('1. Configuration'!$C$9+(15-1)*7+6),'3. Registre des congés'!$D$5:$D$200,"&gt;="&amp;('1. Configuration'!$C$9+(15-1)*7)))</f>
        <v/>
      </c>
      <c r="Q9" s="106">
        <f>IF($A9="","",COUNTIFS('3. Registre des congés'!$A$5:$A$200,$A9,'3. Registre des congés'!$F$5:$F$200,"Approuvé",'3. Registre des congés'!$C$5:$C$200,"&lt;="&amp;('1. Configuration'!$C$9+(16-1)*7+6),'3. Registre des congés'!$D$5:$D$200,"&gt;="&amp;('1. Configuration'!$C$9+(16-1)*7)))</f>
        <v/>
      </c>
      <c r="R9" s="106">
        <f>IF($A9="","",COUNTIFS('3. Registre des congés'!$A$5:$A$200,$A9,'3. Registre des congés'!$F$5:$F$200,"Approuvé",'3. Registre des congés'!$C$5:$C$200,"&lt;="&amp;('1. Configuration'!$C$9+(17-1)*7+6),'3. Registre des congés'!$D$5:$D$200,"&gt;="&amp;('1. Configuration'!$C$9+(17-1)*7)))</f>
        <v/>
      </c>
      <c r="S9" s="106">
        <f>IF($A9="","",COUNTIFS('3. Registre des congés'!$A$5:$A$200,$A9,'3. Registre des congés'!$F$5:$F$200,"Approuvé",'3. Registre des congés'!$C$5:$C$200,"&lt;="&amp;('1. Configuration'!$C$9+(18-1)*7+6),'3. Registre des congés'!$D$5:$D$200,"&gt;="&amp;('1. Configuration'!$C$9+(18-1)*7)))</f>
        <v/>
      </c>
      <c r="T9" s="106">
        <f>IF($A9="","",COUNTIFS('3. Registre des congés'!$A$5:$A$200,$A9,'3. Registre des congés'!$F$5:$F$200,"Approuvé",'3. Registre des congés'!$C$5:$C$200,"&lt;="&amp;('1. Configuration'!$C$9+(19-1)*7+6),'3. Registre des congés'!$D$5:$D$200,"&gt;="&amp;('1. Configuration'!$C$9+(19-1)*7)))</f>
        <v/>
      </c>
      <c r="U9" s="106">
        <f>IF($A9="","",COUNTIFS('3. Registre des congés'!$A$5:$A$200,$A9,'3. Registre des congés'!$F$5:$F$200,"Approuvé",'3. Registre des congés'!$C$5:$C$200,"&lt;="&amp;('1. Configuration'!$C$9+(20-1)*7+6),'3. Registre des congés'!$D$5:$D$200,"&gt;="&amp;('1. Configuration'!$C$9+(20-1)*7)))</f>
        <v/>
      </c>
      <c r="V9" s="106">
        <f>IF($A9="","",COUNTIFS('3. Registre des congés'!$A$5:$A$200,$A9,'3. Registre des congés'!$F$5:$F$200,"Approuvé",'3. Registre des congés'!$C$5:$C$200,"&lt;="&amp;('1. Configuration'!$C$9+(21-1)*7+6),'3. Registre des congés'!$D$5:$D$200,"&gt;="&amp;('1. Configuration'!$C$9+(21-1)*7)))</f>
        <v/>
      </c>
      <c r="W9" s="106">
        <f>IF($A9="","",COUNTIFS('3. Registre des congés'!$A$5:$A$200,$A9,'3. Registre des congés'!$F$5:$F$200,"Approuvé",'3. Registre des congés'!$C$5:$C$200,"&lt;="&amp;('1. Configuration'!$C$9+(22-1)*7+6),'3. Registre des congés'!$D$5:$D$200,"&gt;="&amp;('1. Configuration'!$C$9+(22-1)*7)))</f>
        <v/>
      </c>
      <c r="X9" s="106">
        <f>IF($A9="","",COUNTIFS('3. Registre des congés'!$A$5:$A$200,$A9,'3. Registre des congés'!$F$5:$F$200,"Approuvé",'3. Registre des congés'!$C$5:$C$200,"&lt;="&amp;('1. Configuration'!$C$9+(23-1)*7+6),'3. Registre des congés'!$D$5:$D$200,"&gt;="&amp;('1. Configuration'!$C$9+(23-1)*7)))</f>
        <v/>
      </c>
      <c r="Y9" s="106">
        <f>IF($A9="","",COUNTIFS('3. Registre des congés'!$A$5:$A$200,$A9,'3. Registre des congés'!$F$5:$F$200,"Approuvé",'3. Registre des congés'!$C$5:$C$200,"&lt;="&amp;('1. Configuration'!$C$9+(24-1)*7+6),'3. Registre des congés'!$D$5:$D$200,"&gt;="&amp;('1. Configuration'!$C$9+(24-1)*7)))</f>
        <v/>
      </c>
      <c r="Z9" s="106">
        <f>IF($A9="","",COUNTIFS('3. Registre des congés'!$A$5:$A$200,$A9,'3. Registre des congés'!$F$5:$F$200,"Approuvé",'3. Registre des congés'!$C$5:$C$200,"&lt;="&amp;('1. Configuration'!$C$9+(25-1)*7+6),'3. Registre des congés'!$D$5:$D$200,"&gt;="&amp;('1. Configuration'!$C$9+(25-1)*7)))</f>
        <v/>
      </c>
      <c r="AA9" s="106">
        <f>IF($A9="","",COUNTIFS('3. Registre des congés'!$A$5:$A$200,$A9,'3. Registre des congés'!$F$5:$F$200,"Approuvé",'3. Registre des congés'!$C$5:$C$200,"&lt;="&amp;('1. Configuration'!$C$9+(26-1)*7+6),'3. Registre des congés'!$D$5:$D$200,"&gt;="&amp;('1. Configuration'!$C$9+(26-1)*7)))</f>
        <v/>
      </c>
      <c r="AB9" s="106">
        <f>IF($A9="","",COUNTIFS('3. Registre des congés'!$A$5:$A$200,$A9,'3. Registre des congés'!$F$5:$F$200,"Approuvé",'3. Registre des congés'!$C$5:$C$200,"&lt;="&amp;('1. Configuration'!$C$9+(27-1)*7+6),'3. Registre des congés'!$D$5:$D$200,"&gt;="&amp;('1. Configuration'!$C$9+(27-1)*7)))</f>
        <v/>
      </c>
      <c r="AC9" s="106">
        <f>IF($A9="","",COUNTIFS('3. Registre des congés'!$A$5:$A$200,$A9,'3. Registre des congés'!$F$5:$F$200,"Approuvé",'3. Registre des congés'!$C$5:$C$200,"&lt;="&amp;('1. Configuration'!$C$9+(28-1)*7+6),'3. Registre des congés'!$D$5:$D$200,"&gt;="&amp;('1. Configuration'!$C$9+(28-1)*7)))</f>
        <v/>
      </c>
      <c r="AD9" s="106">
        <f>IF($A9="","",COUNTIFS('3. Registre des congés'!$A$5:$A$200,$A9,'3. Registre des congés'!$F$5:$F$200,"Approuvé",'3. Registre des congés'!$C$5:$C$200,"&lt;="&amp;('1. Configuration'!$C$9+(29-1)*7+6),'3. Registre des congés'!$D$5:$D$200,"&gt;="&amp;('1. Configuration'!$C$9+(29-1)*7)))</f>
        <v/>
      </c>
      <c r="AE9" s="106">
        <f>IF($A9="","",COUNTIFS('3. Registre des congés'!$A$5:$A$200,$A9,'3. Registre des congés'!$F$5:$F$200,"Approuvé",'3. Registre des congés'!$C$5:$C$200,"&lt;="&amp;('1. Configuration'!$C$9+(30-1)*7+6),'3. Registre des congés'!$D$5:$D$200,"&gt;="&amp;('1. Configuration'!$C$9+(30-1)*7)))</f>
        <v/>
      </c>
      <c r="AF9" s="106">
        <f>IF($A9="","",COUNTIFS('3. Registre des congés'!$A$5:$A$200,$A9,'3. Registre des congés'!$F$5:$F$200,"Approuvé",'3. Registre des congés'!$C$5:$C$200,"&lt;="&amp;('1. Configuration'!$C$9+(31-1)*7+6),'3. Registre des congés'!$D$5:$D$200,"&gt;="&amp;('1. Configuration'!$C$9+(31-1)*7)))</f>
        <v/>
      </c>
      <c r="AG9" s="106">
        <f>IF($A9="","",COUNTIFS('3. Registre des congés'!$A$5:$A$200,$A9,'3. Registre des congés'!$F$5:$F$200,"Approuvé",'3. Registre des congés'!$C$5:$C$200,"&lt;="&amp;('1. Configuration'!$C$9+(32-1)*7+6),'3. Registre des congés'!$D$5:$D$200,"&gt;="&amp;('1. Configuration'!$C$9+(32-1)*7)))</f>
        <v/>
      </c>
      <c r="AH9" s="106">
        <f>IF($A9="","",COUNTIFS('3. Registre des congés'!$A$5:$A$200,$A9,'3. Registre des congés'!$F$5:$F$200,"Approuvé",'3. Registre des congés'!$C$5:$C$200,"&lt;="&amp;('1. Configuration'!$C$9+(33-1)*7+6),'3. Registre des congés'!$D$5:$D$200,"&gt;="&amp;('1. Configuration'!$C$9+(33-1)*7)))</f>
        <v/>
      </c>
      <c r="AI9" s="106">
        <f>IF($A9="","",COUNTIFS('3. Registre des congés'!$A$5:$A$200,$A9,'3. Registre des congés'!$F$5:$F$200,"Approuvé",'3. Registre des congés'!$C$5:$C$200,"&lt;="&amp;('1. Configuration'!$C$9+(34-1)*7+6),'3. Registre des congés'!$D$5:$D$200,"&gt;="&amp;('1. Configuration'!$C$9+(34-1)*7)))</f>
        <v/>
      </c>
      <c r="AJ9" s="106">
        <f>IF($A9="","",COUNTIFS('3. Registre des congés'!$A$5:$A$200,$A9,'3. Registre des congés'!$F$5:$F$200,"Approuvé",'3. Registre des congés'!$C$5:$C$200,"&lt;="&amp;('1. Configuration'!$C$9+(35-1)*7+6),'3. Registre des congés'!$D$5:$D$200,"&gt;="&amp;('1. Configuration'!$C$9+(35-1)*7)))</f>
        <v/>
      </c>
      <c r="AK9" s="106">
        <f>IF($A9="","",COUNTIFS('3. Registre des congés'!$A$5:$A$200,$A9,'3. Registre des congés'!$F$5:$F$200,"Approuvé",'3. Registre des congés'!$C$5:$C$200,"&lt;="&amp;('1. Configuration'!$C$9+(36-1)*7+6),'3. Registre des congés'!$D$5:$D$200,"&gt;="&amp;('1. Configuration'!$C$9+(36-1)*7)))</f>
        <v/>
      </c>
      <c r="AL9" s="106">
        <f>IF($A9="","",COUNTIFS('3. Registre des congés'!$A$5:$A$200,$A9,'3. Registre des congés'!$F$5:$F$200,"Approuvé",'3. Registre des congés'!$C$5:$C$200,"&lt;="&amp;('1. Configuration'!$C$9+(37-1)*7+6),'3. Registre des congés'!$D$5:$D$200,"&gt;="&amp;('1. Configuration'!$C$9+(37-1)*7)))</f>
        <v/>
      </c>
      <c r="AM9" s="106">
        <f>IF($A9="","",COUNTIFS('3. Registre des congés'!$A$5:$A$200,$A9,'3. Registre des congés'!$F$5:$F$200,"Approuvé",'3. Registre des congés'!$C$5:$C$200,"&lt;="&amp;('1. Configuration'!$C$9+(38-1)*7+6),'3. Registre des congés'!$D$5:$D$200,"&gt;="&amp;('1. Configuration'!$C$9+(38-1)*7)))</f>
        <v/>
      </c>
      <c r="AN9" s="106">
        <f>IF($A9="","",COUNTIFS('3. Registre des congés'!$A$5:$A$200,$A9,'3. Registre des congés'!$F$5:$F$200,"Approuvé",'3. Registre des congés'!$C$5:$C$200,"&lt;="&amp;('1. Configuration'!$C$9+(39-1)*7+6),'3. Registre des congés'!$D$5:$D$200,"&gt;="&amp;('1. Configuration'!$C$9+(39-1)*7)))</f>
        <v/>
      </c>
      <c r="AO9" s="106">
        <f>IF($A9="","",COUNTIFS('3. Registre des congés'!$A$5:$A$200,$A9,'3. Registre des congés'!$F$5:$F$200,"Approuvé",'3. Registre des congés'!$C$5:$C$200,"&lt;="&amp;('1. Configuration'!$C$9+(40-1)*7+6),'3. Registre des congés'!$D$5:$D$200,"&gt;="&amp;('1. Configuration'!$C$9+(40-1)*7)))</f>
        <v/>
      </c>
      <c r="AP9" s="106">
        <f>IF($A9="","",COUNTIFS('3. Registre des congés'!$A$5:$A$200,$A9,'3. Registre des congés'!$F$5:$F$200,"Approuvé",'3. Registre des congés'!$C$5:$C$200,"&lt;="&amp;('1. Configuration'!$C$9+(41-1)*7+6),'3. Registre des congés'!$D$5:$D$200,"&gt;="&amp;('1. Configuration'!$C$9+(41-1)*7)))</f>
        <v/>
      </c>
      <c r="AQ9" s="106">
        <f>IF($A9="","",COUNTIFS('3. Registre des congés'!$A$5:$A$200,$A9,'3. Registre des congés'!$F$5:$F$200,"Approuvé",'3. Registre des congés'!$C$5:$C$200,"&lt;="&amp;('1. Configuration'!$C$9+(42-1)*7+6),'3. Registre des congés'!$D$5:$D$200,"&gt;="&amp;('1. Configuration'!$C$9+(42-1)*7)))</f>
        <v/>
      </c>
      <c r="AR9" s="106">
        <f>IF($A9="","",COUNTIFS('3. Registre des congés'!$A$5:$A$200,$A9,'3. Registre des congés'!$F$5:$F$200,"Approuvé",'3. Registre des congés'!$C$5:$C$200,"&lt;="&amp;('1. Configuration'!$C$9+(43-1)*7+6),'3. Registre des congés'!$D$5:$D$200,"&gt;="&amp;('1. Configuration'!$C$9+(43-1)*7)))</f>
        <v/>
      </c>
      <c r="AS9" s="106">
        <f>IF($A9="","",COUNTIFS('3. Registre des congés'!$A$5:$A$200,$A9,'3. Registre des congés'!$F$5:$F$200,"Approuvé",'3. Registre des congés'!$C$5:$C$200,"&lt;="&amp;('1. Configuration'!$C$9+(44-1)*7+6),'3. Registre des congés'!$D$5:$D$200,"&gt;="&amp;('1. Configuration'!$C$9+(44-1)*7)))</f>
        <v/>
      </c>
      <c r="AT9" s="106">
        <f>IF($A9="","",COUNTIFS('3. Registre des congés'!$A$5:$A$200,$A9,'3. Registre des congés'!$F$5:$F$200,"Approuvé",'3. Registre des congés'!$C$5:$C$200,"&lt;="&amp;('1. Configuration'!$C$9+(45-1)*7+6),'3. Registre des congés'!$D$5:$D$200,"&gt;="&amp;('1. Configuration'!$C$9+(45-1)*7)))</f>
        <v/>
      </c>
      <c r="AU9" s="106">
        <f>IF($A9="","",COUNTIFS('3. Registre des congés'!$A$5:$A$200,$A9,'3. Registre des congés'!$F$5:$F$200,"Approuvé",'3. Registre des congés'!$C$5:$C$200,"&lt;="&amp;('1. Configuration'!$C$9+(46-1)*7+6),'3. Registre des congés'!$D$5:$D$200,"&gt;="&amp;('1. Configuration'!$C$9+(46-1)*7)))</f>
        <v/>
      </c>
      <c r="AV9" s="106">
        <f>IF($A9="","",COUNTIFS('3. Registre des congés'!$A$5:$A$200,$A9,'3. Registre des congés'!$F$5:$F$200,"Approuvé",'3. Registre des congés'!$C$5:$C$200,"&lt;="&amp;('1. Configuration'!$C$9+(47-1)*7+6),'3. Registre des congés'!$D$5:$D$200,"&gt;="&amp;('1. Configuration'!$C$9+(47-1)*7)))</f>
        <v/>
      </c>
      <c r="AW9" s="106">
        <f>IF($A9="","",COUNTIFS('3. Registre des congés'!$A$5:$A$200,$A9,'3. Registre des congés'!$F$5:$F$200,"Approuvé",'3. Registre des congés'!$C$5:$C$200,"&lt;="&amp;('1. Configuration'!$C$9+(48-1)*7+6),'3. Registre des congés'!$D$5:$D$200,"&gt;="&amp;('1. Configuration'!$C$9+(48-1)*7)))</f>
        <v/>
      </c>
      <c r="AX9" s="106">
        <f>IF($A9="","",COUNTIFS('3. Registre des congés'!$A$5:$A$200,$A9,'3. Registre des congés'!$F$5:$F$200,"Approuvé",'3. Registre des congés'!$C$5:$C$200,"&lt;="&amp;('1. Configuration'!$C$9+(49-1)*7+6),'3. Registre des congés'!$D$5:$D$200,"&gt;="&amp;('1. Configuration'!$C$9+(49-1)*7)))</f>
        <v/>
      </c>
      <c r="AY9" s="106">
        <f>IF($A9="","",COUNTIFS('3. Registre des congés'!$A$5:$A$200,$A9,'3. Registre des congés'!$F$5:$F$200,"Approuvé",'3. Registre des congés'!$C$5:$C$200,"&lt;="&amp;('1. Configuration'!$C$9+(50-1)*7+6),'3. Registre des congés'!$D$5:$D$200,"&gt;="&amp;('1. Configuration'!$C$9+(50-1)*7)))</f>
        <v/>
      </c>
      <c r="AZ9" s="106">
        <f>IF($A9="","",COUNTIFS('3. Registre des congés'!$A$5:$A$200,$A9,'3. Registre des congés'!$F$5:$F$200,"Approuvé",'3. Registre des congés'!$C$5:$C$200,"&lt;="&amp;('1. Configuration'!$C$9+(51-1)*7+6),'3. Registre des congés'!$D$5:$D$200,"&gt;="&amp;('1. Configuration'!$C$9+(51-1)*7)))</f>
        <v/>
      </c>
      <c r="BA9" s="106">
        <f>IF($A9="","",COUNTIFS('3. Registre des congés'!$A$5:$A$200,$A9,'3. Registre des congés'!$F$5:$F$200,"Approuvé",'3. Registre des congés'!$C$5:$C$200,"&lt;="&amp;('1. Configuration'!$C$9+(52-1)*7+6),'3. Registre des congés'!$D$5:$D$200,"&gt;="&amp;('1. Configuration'!$C$9+(52-1)*7)))</f>
        <v/>
      </c>
    </row>
    <row r="10" ht="18" customHeight="1" s="55">
      <c r="A10" s="105">
        <f>IF('2. Employés'!A10="","",'2. Employés'!A10)</f>
        <v/>
      </c>
      <c r="B10" s="106">
        <f>IF($A10="","",COUNTIFS('3. Registre des congés'!$A$5:$A$200,$A10,'3. Registre des congés'!$F$5:$F$200,"Approuvé",'3. Registre des congés'!$C$5:$C$200,"&lt;="&amp;('1. Configuration'!$C$9+(1-1)*7+6),'3. Registre des congés'!$D$5:$D$200,"&gt;="&amp;('1. Configuration'!$C$9+(1-1)*7)))</f>
        <v/>
      </c>
      <c r="C10" s="106">
        <f>IF($A10="","",COUNTIFS('3. Registre des congés'!$A$5:$A$200,$A10,'3. Registre des congés'!$F$5:$F$200,"Approuvé",'3. Registre des congés'!$C$5:$C$200,"&lt;="&amp;('1. Configuration'!$C$9+(2-1)*7+6),'3. Registre des congés'!$D$5:$D$200,"&gt;="&amp;('1. Configuration'!$C$9+(2-1)*7)))</f>
        <v/>
      </c>
      <c r="D10" s="106">
        <f>IF($A10="","",COUNTIFS('3. Registre des congés'!$A$5:$A$200,$A10,'3. Registre des congés'!$F$5:$F$200,"Approuvé",'3. Registre des congés'!$C$5:$C$200,"&lt;="&amp;('1. Configuration'!$C$9+(3-1)*7+6),'3. Registre des congés'!$D$5:$D$200,"&gt;="&amp;('1. Configuration'!$C$9+(3-1)*7)))</f>
        <v/>
      </c>
      <c r="E10" s="106">
        <f>IF($A10="","",COUNTIFS('3. Registre des congés'!$A$5:$A$200,$A10,'3. Registre des congés'!$F$5:$F$200,"Approuvé",'3. Registre des congés'!$C$5:$C$200,"&lt;="&amp;('1. Configuration'!$C$9+(4-1)*7+6),'3. Registre des congés'!$D$5:$D$200,"&gt;="&amp;('1. Configuration'!$C$9+(4-1)*7)))</f>
        <v/>
      </c>
      <c r="F10" s="106">
        <f>IF($A10="","",COUNTIFS('3. Registre des congés'!$A$5:$A$200,$A10,'3. Registre des congés'!$F$5:$F$200,"Approuvé",'3. Registre des congés'!$C$5:$C$200,"&lt;="&amp;('1. Configuration'!$C$9+(5-1)*7+6),'3. Registre des congés'!$D$5:$D$200,"&gt;="&amp;('1. Configuration'!$C$9+(5-1)*7)))</f>
        <v/>
      </c>
      <c r="G10" s="106">
        <f>IF($A10="","",COUNTIFS('3. Registre des congés'!$A$5:$A$200,$A10,'3. Registre des congés'!$F$5:$F$200,"Approuvé",'3. Registre des congés'!$C$5:$C$200,"&lt;="&amp;('1. Configuration'!$C$9+(6-1)*7+6),'3. Registre des congés'!$D$5:$D$200,"&gt;="&amp;('1. Configuration'!$C$9+(6-1)*7)))</f>
        <v/>
      </c>
      <c r="H10" s="106">
        <f>IF($A10="","",COUNTIFS('3. Registre des congés'!$A$5:$A$200,$A10,'3. Registre des congés'!$F$5:$F$200,"Approuvé",'3. Registre des congés'!$C$5:$C$200,"&lt;="&amp;('1. Configuration'!$C$9+(7-1)*7+6),'3. Registre des congés'!$D$5:$D$200,"&gt;="&amp;('1. Configuration'!$C$9+(7-1)*7)))</f>
        <v/>
      </c>
      <c r="I10" s="106">
        <f>IF($A10="","",COUNTIFS('3. Registre des congés'!$A$5:$A$200,$A10,'3. Registre des congés'!$F$5:$F$200,"Approuvé",'3. Registre des congés'!$C$5:$C$200,"&lt;="&amp;('1. Configuration'!$C$9+(8-1)*7+6),'3. Registre des congés'!$D$5:$D$200,"&gt;="&amp;('1. Configuration'!$C$9+(8-1)*7)))</f>
        <v/>
      </c>
      <c r="J10" s="106">
        <f>IF($A10="","",COUNTIFS('3. Registre des congés'!$A$5:$A$200,$A10,'3. Registre des congés'!$F$5:$F$200,"Approuvé",'3. Registre des congés'!$C$5:$C$200,"&lt;="&amp;('1. Configuration'!$C$9+(9-1)*7+6),'3. Registre des congés'!$D$5:$D$200,"&gt;="&amp;('1. Configuration'!$C$9+(9-1)*7)))</f>
        <v/>
      </c>
      <c r="K10" s="106">
        <f>IF($A10="","",COUNTIFS('3. Registre des congés'!$A$5:$A$200,$A10,'3. Registre des congés'!$F$5:$F$200,"Approuvé",'3. Registre des congés'!$C$5:$C$200,"&lt;="&amp;('1. Configuration'!$C$9+(10-1)*7+6),'3. Registre des congés'!$D$5:$D$200,"&gt;="&amp;('1. Configuration'!$C$9+(10-1)*7)))</f>
        <v/>
      </c>
      <c r="L10" s="106">
        <f>IF($A10="","",COUNTIFS('3. Registre des congés'!$A$5:$A$200,$A10,'3. Registre des congés'!$F$5:$F$200,"Approuvé",'3. Registre des congés'!$C$5:$C$200,"&lt;="&amp;('1. Configuration'!$C$9+(11-1)*7+6),'3. Registre des congés'!$D$5:$D$200,"&gt;="&amp;('1. Configuration'!$C$9+(11-1)*7)))</f>
        <v/>
      </c>
      <c r="M10" s="106">
        <f>IF($A10="","",COUNTIFS('3. Registre des congés'!$A$5:$A$200,$A10,'3. Registre des congés'!$F$5:$F$200,"Approuvé",'3. Registre des congés'!$C$5:$C$200,"&lt;="&amp;('1. Configuration'!$C$9+(12-1)*7+6),'3. Registre des congés'!$D$5:$D$200,"&gt;="&amp;('1. Configuration'!$C$9+(12-1)*7)))</f>
        <v/>
      </c>
      <c r="N10" s="106">
        <f>IF($A10="","",COUNTIFS('3. Registre des congés'!$A$5:$A$200,$A10,'3. Registre des congés'!$F$5:$F$200,"Approuvé",'3. Registre des congés'!$C$5:$C$200,"&lt;="&amp;('1. Configuration'!$C$9+(13-1)*7+6),'3. Registre des congés'!$D$5:$D$200,"&gt;="&amp;('1. Configuration'!$C$9+(13-1)*7)))</f>
        <v/>
      </c>
      <c r="O10" s="106">
        <f>IF($A10="","",COUNTIFS('3. Registre des congés'!$A$5:$A$200,$A10,'3. Registre des congés'!$F$5:$F$200,"Approuvé",'3. Registre des congés'!$C$5:$C$200,"&lt;="&amp;('1. Configuration'!$C$9+(14-1)*7+6),'3. Registre des congés'!$D$5:$D$200,"&gt;="&amp;('1. Configuration'!$C$9+(14-1)*7)))</f>
        <v/>
      </c>
      <c r="P10" s="106">
        <f>IF($A10="","",COUNTIFS('3. Registre des congés'!$A$5:$A$200,$A10,'3. Registre des congés'!$F$5:$F$200,"Approuvé",'3. Registre des congés'!$C$5:$C$200,"&lt;="&amp;('1. Configuration'!$C$9+(15-1)*7+6),'3. Registre des congés'!$D$5:$D$200,"&gt;="&amp;('1. Configuration'!$C$9+(15-1)*7)))</f>
        <v/>
      </c>
      <c r="Q10" s="106">
        <f>IF($A10="","",COUNTIFS('3. Registre des congés'!$A$5:$A$200,$A10,'3. Registre des congés'!$F$5:$F$200,"Approuvé",'3. Registre des congés'!$C$5:$C$200,"&lt;="&amp;('1. Configuration'!$C$9+(16-1)*7+6),'3. Registre des congés'!$D$5:$D$200,"&gt;="&amp;('1. Configuration'!$C$9+(16-1)*7)))</f>
        <v/>
      </c>
      <c r="R10" s="106">
        <f>IF($A10="","",COUNTIFS('3. Registre des congés'!$A$5:$A$200,$A10,'3. Registre des congés'!$F$5:$F$200,"Approuvé",'3. Registre des congés'!$C$5:$C$200,"&lt;="&amp;('1. Configuration'!$C$9+(17-1)*7+6),'3. Registre des congés'!$D$5:$D$200,"&gt;="&amp;('1. Configuration'!$C$9+(17-1)*7)))</f>
        <v/>
      </c>
      <c r="S10" s="106">
        <f>IF($A10="","",COUNTIFS('3. Registre des congés'!$A$5:$A$200,$A10,'3. Registre des congés'!$F$5:$F$200,"Approuvé",'3. Registre des congés'!$C$5:$C$200,"&lt;="&amp;('1. Configuration'!$C$9+(18-1)*7+6),'3. Registre des congés'!$D$5:$D$200,"&gt;="&amp;('1. Configuration'!$C$9+(18-1)*7)))</f>
        <v/>
      </c>
      <c r="T10" s="106">
        <f>IF($A10="","",COUNTIFS('3. Registre des congés'!$A$5:$A$200,$A10,'3. Registre des congés'!$F$5:$F$200,"Approuvé",'3. Registre des congés'!$C$5:$C$200,"&lt;="&amp;('1. Configuration'!$C$9+(19-1)*7+6),'3. Registre des congés'!$D$5:$D$200,"&gt;="&amp;('1. Configuration'!$C$9+(19-1)*7)))</f>
        <v/>
      </c>
      <c r="U10" s="106">
        <f>IF($A10="","",COUNTIFS('3. Registre des congés'!$A$5:$A$200,$A10,'3. Registre des congés'!$F$5:$F$200,"Approuvé",'3. Registre des congés'!$C$5:$C$200,"&lt;="&amp;('1. Configuration'!$C$9+(20-1)*7+6),'3. Registre des congés'!$D$5:$D$200,"&gt;="&amp;('1. Configuration'!$C$9+(20-1)*7)))</f>
        <v/>
      </c>
      <c r="V10" s="106">
        <f>IF($A10="","",COUNTIFS('3. Registre des congés'!$A$5:$A$200,$A10,'3. Registre des congés'!$F$5:$F$200,"Approuvé",'3. Registre des congés'!$C$5:$C$200,"&lt;="&amp;('1. Configuration'!$C$9+(21-1)*7+6),'3. Registre des congés'!$D$5:$D$200,"&gt;="&amp;('1. Configuration'!$C$9+(21-1)*7)))</f>
        <v/>
      </c>
      <c r="W10" s="106">
        <f>IF($A10="","",COUNTIFS('3. Registre des congés'!$A$5:$A$200,$A10,'3. Registre des congés'!$F$5:$F$200,"Approuvé",'3. Registre des congés'!$C$5:$C$200,"&lt;="&amp;('1. Configuration'!$C$9+(22-1)*7+6),'3. Registre des congés'!$D$5:$D$200,"&gt;="&amp;('1. Configuration'!$C$9+(22-1)*7)))</f>
        <v/>
      </c>
      <c r="X10" s="106">
        <f>IF($A10="","",COUNTIFS('3. Registre des congés'!$A$5:$A$200,$A10,'3. Registre des congés'!$F$5:$F$200,"Approuvé",'3. Registre des congés'!$C$5:$C$200,"&lt;="&amp;('1. Configuration'!$C$9+(23-1)*7+6),'3. Registre des congés'!$D$5:$D$200,"&gt;="&amp;('1. Configuration'!$C$9+(23-1)*7)))</f>
        <v/>
      </c>
      <c r="Y10" s="106">
        <f>IF($A10="","",COUNTIFS('3. Registre des congés'!$A$5:$A$200,$A10,'3. Registre des congés'!$F$5:$F$200,"Approuvé",'3. Registre des congés'!$C$5:$C$200,"&lt;="&amp;('1. Configuration'!$C$9+(24-1)*7+6),'3. Registre des congés'!$D$5:$D$200,"&gt;="&amp;('1. Configuration'!$C$9+(24-1)*7)))</f>
        <v/>
      </c>
      <c r="Z10" s="106">
        <f>IF($A10="","",COUNTIFS('3. Registre des congés'!$A$5:$A$200,$A10,'3. Registre des congés'!$F$5:$F$200,"Approuvé",'3. Registre des congés'!$C$5:$C$200,"&lt;="&amp;('1. Configuration'!$C$9+(25-1)*7+6),'3. Registre des congés'!$D$5:$D$200,"&gt;="&amp;('1. Configuration'!$C$9+(25-1)*7)))</f>
        <v/>
      </c>
      <c r="AA10" s="106">
        <f>IF($A10="","",COUNTIFS('3. Registre des congés'!$A$5:$A$200,$A10,'3. Registre des congés'!$F$5:$F$200,"Approuvé",'3. Registre des congés'!$C$5:$C$200,"&lt;="&amp;('1. Configuration'!$C$9+(26-1)*7+6),'3. Registre des congés'!$D$5:$D$200,"&gt;="&amp;('1. Configuration'!$C$9+(26-1)*7)))</f>
        <v/>
      </c>
      <c r="AB10" s="106">
        <f>IF($A10="","",COUNTIFS('3. Registre des congés'!$A$5:$A$200,$A10,'3. Registre des congés'!$F$5:$F$200,"Approuvé",'3. Registre des congés'!$C$5:$C$200,"&lt;="&amp;('1. Configuration'!$C$9+(27-1)*7+6),'3. Registre des congés'!$D$5:$D$200,"&gt;="&amp;('1. Configuration'!$C$9+(27-1)*7)))</f>
        <v/>
      </c>
      <c r="AC10" s="106">
        <f>IF($A10="","",COUNTIFS('3. Registre des congés'!$A$5:$A$200,$A10,'3. Registre des congés'!$F$5:$F$200,"Approuvé",'3. Registre des congés'!$C$5:$C$200,"&lt;="&amp;('1. Configuration'!$C$9+(28-1)*7+6),'3. Registre des congés'!$D$5:$D$200,"&gt;="&amp;('1. Configuration'!$C$9+(28-1)*7)))</f>
        <v/>
      </c>
      <c r="AD10" s="106">
        <f>IF($A10="","",COUNTIFS('3. Registre des congés'!$A$5:$A$200,$A10,'3. Registre des congés'!$F$5:$F$200,"Approuvé",'3. Registre des congés'!$C$5:$C$200,"&lt;="&amp;('1. Configuration'!$C$9+(29-1)*7+6),'3. Registre des congés'!$D$5:$D$200,"&gt;="&amp;('1. Configuration'!$C$9+(29-1)*7)))</f>
        <v/>
      </c>
      <c r="AE10" s="106">
        <f>IF($A10="","",COUNTIFS('3. Registre des congés'!$A$5:$A$200,$A10,'3. Registre des congés'!$F$5:$F$200,"Approuvé",'3. Registre des congés'!$C$5:$C$200,"&lt;="&amp;('1. Configuration'!$C$9+(30-1)*7+6),'3. Registre des congés'!$D$5:$D$200,"&gt;="&amp;('1. Configuration'!$C$9+(30-1)*7)))</f>
        <v/>
      </c>
      <c r="AF10" s="106">
        <f>IF($A10="","",COUNTIFS('3. Registre des congés'!$A$5:$A$200,$A10,'3. Registre des congés'!$F$5:$F$200,"Approuvé",'3. Registre des congés'!$C$5:$C$200,"&lt;="&amp;('1. Configuration'!$C$9+(31-1)*7+6),'3. Registre des congés'!$D$5:$D$200,"&gt;="&amp;('1. Configuration'!$C$9+(31-1)*7)))</f>
        <v/>
      </c>
      <c r="AG10" s="106">
        <f>IF($A10="","",COUNTIFS('3. Registre des congés'!$A$5:$A$200,$A10,'3. Registre des congés'!$F$5:$F$200,"Approuvé",'3. Registre des congés'!$C$5:$C$200,"&lt;="&amp;('1. Configuration'!$C$9+(32-1)*7+6),'3. Registre des congés'!$D$5:$D$200,"&gt;="&amp;('1. Configuration'!$C$9+(32-1)*7)))</f>
        <v/>
      </c>
      <c r="AH10" s="106">
        <f>IF($A10="","",COUNTIFS('3. Registre des congés'!$A$5:$A$200,$A10,'3. Registre des congés'!$F$5:$F$200,"Approuvé",'3. Registre des congés'!$C$5:$C$200,"&lt;="&amp;('1. Configuration'!$C$9+(33-1)*7+6),'3. Registre des congés'!$D$5:$D$200,"&gt;="&amp;('1. Configuration'!$C$9+(33-1)*7)))</f>
        <v/>
      </c>
      <c r="AI10" s="106">
        <f>IF($A10="","",COUNTIFS('3. Registre des congés'!$A$5:$A$200,$A10,'3. Registre des congés'!$F$5:$F$200,"Approuvé",'3. Registre des congés'!$C$5:$C$200,"&lt;="&amp;('1. Configuration'!$C$9+(34-1)*7+6),'3. Registre des congés'!$D$5:$D$200,"&gt;="&amp;('1. Configuration'!$C$9+(34-1)*7)))</f>
        <v/>
      </c>
      <c r="AJ10" s="106">
        <f>IF($A10="","",COUNTIFS('3. Registre des congés'!$A$5:$A$200,$A10,'3. Registre des congés'!$F$5:$F$200,"Approuvé",'3. Registre des congés'!$C$5:$C$200,"&lt;="&amp;('1. Configuration'!$C$9+(35-1)*7+6),'3. Registre des congés'!$D$5:$D$200,"&gt;="&amp;('1. Configuration'!$C$9+(35-1)*7)))</f>
        <v/>
      </c>
      <c r="AK10" s="106">
        <f>IF($A10="","",COUNTIFS('3. Registre des congés'!$A$5:$A$200,$A10,'3. Registre des congés'!$F$5:$F$200,"Approuvé",'3. Registre des congés'!$C$5:$C$200,"&lt;="&amp;('1. Configuration'!$C$9+(36-1)*7+6),'3. Registre des congés'!$D$5:$D$200,"&gt;="&amp;('1. Configuration'!$C$9+(36-1)*7)))</f>
        <v/>
      </c>
      <c r="AL10" s="106">
        <f>IF($A10="","",COUNTIFS('3. Registre des congés'!$A$5:$A$200,$A10,'3. Registre des congés'!$F$5:$F$200,"Approuvé",'3. Registre des congés'!$C$5:$C$200,"&lt;="&amp;('1. Configuration'!$C$9+(37-1)*7+6),'3. Registre des congés'!$D$5:$D$200,"&gt;="&amp;('1. Configuration'!$C$9+(37-1)*7)))</f>
        <v/>
      </c>
      <c r="AM10" s="106">
        <f>IF($A10="","",COUNTIFS('3. Registre des congés'!$A$5:$A$200,$A10,'3. Registre des congés'!$F$5:$F$200,"Approuvé",'3. Registre des congés'!$C$5:$C$200,"&lt;="&amp;('1. Configuration'!$C$9+(38-1)*7+6),'3. Registre des congés'!$D$5:$D$200,"&gt;="&amp;('1. Configuration'!$C$9+(38-1)*7)))</f>
        <v/>
      </c>
      <c r="AN10" s="106">
        <f>IF($A10="","",COUNTIFS('3. Registre des congés'!$A$5:$A$200,$A10,'3. Registre des congés'!$F$5:$F$200,"Approuvé",'3. Registre des congés'!$C$5:$C$200,"&lt;="&amp;('1. Configuration'!$C$9+(39-1)*7+6),'3. Registre des congés'!$D$5:$D$200,"&gt;="&amp;('1. Configuration'!$C$9+(39-1)*7)))</f>
        <v/>
      </c>
      <c r="AO10" s="106">
        <f>IF($A10="","",COUNTIFS('3. Registre des congés'!$A$5:$A$200,$A10,'3. Registre des congés'!$F$5:$F$200,"Approuvé",'3. Registre des congés'!$C$5:$C$200,"&lt;="&amp;('1. Configuration'!$C$9+(40-1)*7+6),'3. Registre des congés'!$D$5:$D$200,"&gt;="&amp;('1. Configuration'!$C$9+(40-1)*7)))</f>
        <v/>
      </c>
      <c r="AP10" s="106">
        <f>IF($A10="","",COUNTIFS('3. Registre des congés'!$A$5:$A$200,$A10,'3. Registre des congés'!$F$5:$F$200,"Approuvé",'3. Registre des congés'!$C$5:$C$200,"&lt;="&amp;('1. Configuration'!$C$9+(41-1)*7+6),'3. Registre des congés'!$D$5:$D$200,"&gt;="&amp;('1. Configuration'!$C$9+(41-1)*7)))</f>
        <v/>
      </c>
      <c r="AQ10" s="106">
        <f>IF($A10="","",COUNTIFS('3. Registre des congés'!$A$5:$A$200,$A10,'3. Registre des congés'!$F$5:$F$200,"Approuvé",'3. Registre des congés'!$C$5:$C$200,"&lt;="&amp;('1. Configuration'!$C$9+(42-1)*7+6),'3. Registre des congés'!$D$5:$D$200,"&gt;="&amp;('1. Configuration'!$C$9+(42-1)*7)))</f>
        <v/>
      </c>
      <c r="AR10" s="106">
        <f>IF($A10="","",COUNTIFS('3. Registre des congés'!$A$5:$A$200,$A10,'3. Registre des congés'!$F$5:$F$200,"Approuvé",'3. Registre des congés'!$C$5:$C$200,"&lt;="&amp;('1. Configuration'!$C$9+(43-1)*7+6),'3. Registre des congés'!$D$5:$D$200,"&gt;="&amp;('1. Configuration'!$C$9+(43-1)*7)))</f>
        <v/>
      </c>
      <c r="AS10" s="106">
        <f>IF($A10="","",COUNTIFS('3. Registre des congés'!$A$5:$A$200,$A10,'3. Registre des congés'!$F$5:$F$200,"Approuvé",'3. Registre des congés'!$C$5:$C$200,"&lt;="&amp;('1. Configuration'!$C$9+(44-1)*7+6),'3. Registre des congés'!$D$5:$D$200,"&gt;="&amp;('1. Configuration'!$C$9+(44-1)*7)))</f>
        <v/>
      </c>
      <c r="AT10" s="106">
        <f>IF($A10="","",COUNTIFS('3. Registre des congés'!$A$5:$A$200,$A10,'3. Registre des congés'!$F$5:$F$200,"Approuvé",'3. Registre des congés'!$C$5:$C$200,"&lt;="&amp;('1. Configuration'!$C$9+(45-1)*7+6),'3. Registre des congés'!$D$5:$D$200,"&gt;="&amp;('1. Configuration'!$C$9+(45-1)*7)))</f>
        <v/>
      </c>
      <c r="AU10" s="106">
        <f>IF($A10="","",COUNTIFS('3. Registre des congés'!$A$5:$A$200,$A10,'3. Registre des congés'!$F$5:$F$200,"Approuvé",'3. Registre des congés'!$C$5:$C$200,"&lt;="&amp;('1. Configuration'!$C$9+(46-1)*7+6),'3. Registre des congés'!$D$5:$D$200,"&gt;="&amp;('1. Configuration'!$C$9+(46-1)*7)))</f>
        <v/>
      </c>
      <c r="AV10" s="106">
        <f>IF($A10="","",COUNTIFS('3. Registre des congés'!$A$5:$A$200,$A10,'3. Registre des congés'!$F$5:$F$200,"Approuvé",'3. Registre des congés'!$C$5:$C$200,"&lt;="&amp;('1. Configuration'!$C$9+(47-1)*7+6),'3. Registre des congés'!$D$5:$D$200,"&gt;="&amp;('1. Configuration'!$C$9+(47-1)*7)))</f>
        <v/>
      </c>
      <c r="AW10" s="106">
        <f>IF($A10="","",COUNTIFS('3. Registre des congés'!$A$5:$A$200,$A10,'3. Registre des congés'!$F$5:$F$200,"Approuvé",'3. Registre des congés'!$C$5:$C$200,"&lt;="&amp;('1. Configuration'!$C$9+(48-1)*7+6),'3. Registre des congés'!$D$5:$D$200,"&gt;="&amp;('1. Configuration'!$C$9+(48-1)*7)))</f>
        <v/>
      </c>
      <c r="AX10" s="106">
        <f>IF($A10="","",COUNTIFS('3. Registre des congés'!$A$5:$A$200,$A10,'3. Registre des congés'!$F$5:$F$200,"Approuvé",'3. Registre des congés'!$C$5:$C$200,"&lt;="&amp;('1. Configuration'!$C$9+(49-1)*7+6),'3. Registre des congés'!$D$5:$D$200,"&gt;="&amp;('1. Configuration'!$C$9+(49-1)*7)))</f>
        <v/>
      </c>
      <c r="AY10" s="106">
        <f>IF($A10="","",COUNTIFS('3. Registre des congés'!$A$5:$A$200,$A10,'3. Registre des congés'!$F$5:$F$200,"Approuvé",'3. Registre des congés'!$C$5:$C$200,"&lt;="&amp;('1. Configuration'!$C$9+(50-1)*7+6),'3. Registre des congés'!$D$5:$D$200,"&gt;="&amp;('1. Configuration'!$C$9+(50-1)*7)))</f>
        <v/>
      </c>
      <c r="AZ10" s="106">
        <f>IF($A10="","",COUNTIFS('3. Registre des congés'!$A$5:$A$200,$A10,'3. Registre des congés'!$F$5:$F$200,"Approuvé",'3. Registre des congés'!$C$5:$C$200,"&lt;="&amp;('1. Configuration'!$C$9+(51-1)*7+6),'3. Registre des congés'!$D$5:$D$200,"&gt;="&amp;('1. Configuration'!$C$9+(51-1)*7)))</f>
        <v/>
      </c>
      <c r="BA10" s="106">
        <f>IF($A10="","",COUNTIFS('3. Registre des congés'!$A$5:$A$200,$A10,'3. Registre des congés'!$F$5:$F$200,"Approuvé",'3. Registre des congés'!$C$5:$C$200,"&lt;="&amp;('1. Configuration'!$C$9+(52-1)*7+6),'3. Registre des congés'!$D$5:$D$200,"&gt;="&amp;('1. Configuration'!$C$9+(52-1)*7)))</f>
        <v/>
      </c>
    </row>
    <row r="11" ht="18" customHeight="1" s="55">
      <c r="A11" s="105">
        <f>IF('2. Employés'!A11="","",'2. Employés'!A11)</f>
        <v/>
      </c>
      <c r="B11" s="106">
        <f>IF($A11="","",COUNTIFS('3. Registre des congés'!$A$5:$A$200,$A11,'3. Registre des congés'!$F$5:$F$200,"Approuvé",'3. Registre des congés'!$C$5:$C$200,"&lt;="&amp;('1. Configuration'!$C$9+(1-1)*7+6),'3. Registre des congés'!$D$5:$D$200,"&gt;="&amp;('1. Configuration'!$C$9+(1-1)*7)))</f>
        <v/>
      </c>
      <c r="C11" s="106">
        <f>IF($A11="","",COUNTIFS('3. Registre des congés'!$A$5:$A$200,$A11,'3. Registre des congés'!$F$5:$F$200,"Approuvé",'3. Registre des congés'!$C$5:$C$200,"&lt;="&amp;('1. Configuration'!$C$9+(2-1)*7+6),'3. Registre des congés'!$D$5:$D$200,"&gt;="&amp;('1. Configuration'!$C$9+(2-1)*7)))</f>
        <v/>
      </c>
      <c r="D11" s="106">
        <f>IF($A11="","",COUNTIFS('3. Registre des congés'!$A$5:$A$200,$A11,'3. Registre des congés'!$F$5:$F$200,"Approuvé",'3. Registre des congés'!$C$5:$C$200,"&lt;="&amp;('1. Configuration'!$C$9+(3-1)*7+6),'3. Registre des congés'!$D$5:$D$200,"&gt;="&amp;('1. Configuration'!$C$9+(3-1)*7)))</f>
        <v/>
      </c>
      <c r="E11" s="106">
        <f>IF($A11="","",COUNTIFS('3. Registre des congés'!$A$5:$A$200,$A11,'3. Registre des congés'!$F$5:$F$200,"Approuvé",'3. Registre des congés'!$C$5:$C$200,"&lt;="&amp;('1. Configuration'!$C$9+(4-1)*7+6),'3. Registre des congés'!$D$5:$D$200,"&gt;="&amp;('1. Configuration'!$C$9+(4-1)*7)))</f>
        <v/>
      </c>
      <c r="F11" s="106">
        <f>IF($A11="","",COUNTIFS('3. Registre des congés'!$A$5:$A$200,$A11,'3. Registre des congés'!$F$5:$F$200,"Approuvé",'3. Registre des congés'!$C$5:$C$200,"&lt;="&amp;('1. Configuration'!$C$9+(5-1)*7+6),'3. Registre des congés'!$D$5:$D$200,"&gt;="&amp;('1. Configuration'!$C$9+(5-1)*7)))</f>
        <v/>
      </c>
      <c r="G11" s="106">
        <f>IF($A11="","",COUNTIFS('3. Registre des congés'!$A$5:$A$200,$A11,'3. Registre des congés'!$F$5:$F$200,"Approuvé",'3. Registre des congés'!$C$5:$C$200,"&lt;="&amp;('1. Configuration'!$C$9+(6-1)*7+6),'3. Registre des congés'!$D$5:$D$200,"&gt;="&amp;('1. Configuration'!$C$9+(6-1)*7)))</f>
        <v/>
      </c>
      <c r="H11" s="106">
        <f>IF($A11="","",COUNTIFS('3. Registre des congés'!$A$5:$A$200,$A11,'3. Registre des congés'!$F$5:$F$200,"Approuvé",'3. Registre des congés'!$C$5:$C$200,"&lt;="&amp;('1. Configuration'!$C$9+(7-1)*7+6),'3. Registre des congés'!$D$5:$D$200,"&gt;="&amp;('1. Configuration'!$C$9+(7-1)*7)))</f>
        <v/>
      </c>
      <c r="I11" s="106">
        <f>IF($A11="","",COUNTIFS('3. Registre des congés'!$A$5:$A$200,$A11,'3. Registre des congés'!$F$5:$F$200,"Approuvé",'3. Registre des congés'!$C$5:$C$200,"&lt;="&amp;('1. Configuration'!$C$9+(8-1)*7+6),'3. Registre des congés'!$D$5:$D$200,"&gt;="&amp;('1. Configuration'!$C$9+(8-1)*7)))</f>
        <v/>
      </c>
      <c r="J11" s="106">
        <f>IF($A11="","",COUNTIFS('3. Registre des congés'!$A$5:$A$200,$A11,'3. Registre des congés'!$F$5:$F$200,"Approuvé",'3. Registre des congés'!$C$5:$C$200,"&lt;="&amp;('1. Configuration'!$C$9+(9-1)*7+6),'3. Registre des congés'!$D$5:$D$200,"&gt;="&amp;('1. Configuration'!$C$9+(9-1)*7)))</f>
        <v/>
      </c>
      <c r="K11" s="106">
        <f>IF($A11="","",COUNTIFS('3. Registre des congés'!$A$5:$A$200,$A11,'3. Registre des congés'!$F$5:$F$200,"Approuvé",'3. Registre des congés'!$C$5:$C$200,"&lt;="&amp;('1. Configuration'!$C$9+(10-1)*7+6),'3. Registre des congés'!$D$5:$D$200,"&gt;="&amp;('1. Configuration'!$C$9+(10-1)*7)))</f>
        <v/>
      </c>
      <c r="L11" s="106">
        <f>IF($A11="","",COUNTIFS('3. Registre des congés'!$A$5:$A$200,$A11,'3. Registre des congés'!$F$5:$F$200,"Approuvé",'3. Registre des congés'!$C$5:$C$200,"&lt;="&amp;('1. Configuration'!$C$9+(11-1)*7+6),'3. Registre des congés'!$D$5:$D$200,"&gt;="&amp;('1. Configuration'!$C$9+(11-1)*7)))</f>
        <v/>
      </c>
      <c r="M11" s="106">
        <f>IF($A11="","",COUNTIFS('3. Registre des congés'!$A$5:$A$200,$A11,'3. Registre des congés'!$F$5:$F$200,"Approuvé",'3. Registre des congés'!$C$5:$C$200,"&lt;="&amp;('1. Configuration'!$C$9+(12-1)*7+6),'3. Registre des congés'!$D$5:$D$200,"&gt;="&amp;('1. Configuration'!$C$9+(12-1)*7)))</f>
        <v/>
      </c>
      <c r="N11" s="106">
        <f>IF($A11="","",COUNTIFS('3. Registre des congés'!$A$5:$A$200,$A11,'3. Registre des congés'!$F$5:$F$200,"Approuvé",'3. Registre des congés'!$C$5:$C$200,"&lt;="&amp;('1. Configuration'!$C$9+(13-1)*7+6),'3. Registre des congés'!$D$5:$D$200,"&gt;="&amp;('1. Configuration'!$C$9+(13-1)*7)))</f>
        <v/>
      </c>
      <c r="O11" s="106">
        <f>IF($A11="","",COUNTIFS('3. Registre des congés'!$A$5:$A$200,$A11,'3. Registre des congés'!$F$5:$F$200,"Approuvé",'3. Registre des congés'!$C$5:$C$200,"&lt;="&amp;('1. Configuration'!$C$9+(14-1)*7+6),'3. Registre des congés'!$D$5:$D$200,"&gt;="&amp;('1. Configuration'!$C$9+(14-1)*7)))</f>
        <v/>
      </c>
      <c r="P11" s="106">
        <f>IF($A11="","",COUNTIFS('3. Registre des congés'!$A$5:$A$200,$A11,'3. Registre des congés'!$F$5:$F$200,"Approuvé",'3. Registre des congés'!$C$5:$C$200,"&lt;="&amp;('1. Configuration'!$C$9+(15-1)*7+6),'3. Registre des congés'!$D$5:$D$200,"&gt;="&amp;('1. Configuration'!$C$9+(15-1)*7)))</f>
        <v/>
      </c>
      <c r="Q11" s="106">
        <f>IF($A11="","",COUNTIFS('3. Registre des congés'!$A$5:$A$200,$A11,'3. Registre des congés'!$F$5:$F$200,"Approuvé",'3. Registre des congés'!$C$5:$C$200,"&lt;="&amp;('1. Configuration'!$C$9+(16-1)*7+6),'3. Registre des congés'!$D$5:$D$200,"&gt;="&amp;('1. Configuration'!$C$9+(16-1)*7)))</f>
        <v/>
      </c>
      <c r="R11" s="106">
        <f>IF($A11="","",COUNTIFS('3. Registre des congés'!$A$5:$A$200,$A11,'3. Registre des congés'!$F$5:$F$200,"Approuvé",'3. Registre des congés'!$C$5:$C$200,"&lt;="&amp;('1. Configuration'!$C$9+(17-1)*7+6),'3. Registre des congés'!$D$5:$D$200,"&gt;="&amp;('1. Configuration'!$C$9+(17-1)*7)))</f>
        <v/>
      </c>
      <c r="S11" s="106">
        <f>IF($A11="","",COUNTIFS('3. Registre des congés'!$A$5:$A$200,$A11,'3. Registre des congés'!$F$5:$F$200,"Approuvé",'3. Registre des congés'!$C$5:$C$200,"&lt;="&amp;('1. Configuration'!$C$9+(18-1)*7+6),'3. Registre des congés'!$D$5:$D$200,"&gt;="&amp;('1. Configuration'!$C$9+(18-1)*7)))</f>
        <v/>
      </c>
      <c r="T11" s="106">
        <f>IF($A11="","",COUNTIFS('3. Registre des congés'!$A$5:$A$200,$A11,'3. Registre des congés'!$F$5:$F$200,"Approuvé",'3. Registre des congés'!$C$5:$C$200,"&lt;="&amp;('1. Configuration'!$C$9+(19-1)*7+6),'3. Registre des congés'!$D$5:$D$200,"&gt;="&amp;('1. Configuration'!$C$9+(19-1)*7)))</f>
        <v/>
      </c>
      <c r="U11" s="106">
        <f>IF($A11="","",COUNTIFS('3. Registre des congés'!$A$5:$A$200,$A11,'3. Registre des congés'!$F$5:$F$200,"Approuvé",'3. Registre des congés'!$C$5:$C$200,"&lt;="&amp;('1. Configuration'!$C$9+(20-1)*7+6),'3. Registre des congés'!$D$5:$D$200,"&gt;="&amp;('1. Configuration'!$C$9+(20-1)*7)))</f>
        <v/>
      </c>
      <c r="V11" s="106">
        <f>IF($A11="","",COUNTIFS('3. Registre des congés'!$A$5:$A$200,$A11,'3. Registre des congés'!$F$5:$F$200,"Approuvé",'3. Registre des congés'!$C$5:$C$200,"&lt;="&amp;('1. Configuration'!$C$9+(21-1)*7+6),'3. Registre des congés'!$D$5:$D$200,"&gt;="&amp;('1. Configuration'!$C$9+(21-1)*7)))</f>
        <v/>
      </c>
      <c r="W11" s="106">
        <f>IF($A11="","",COUNTIFS('3. Registre des congés'!$A$5:$A$200,$A11,'3. Registre des congés'!$F$5:$F$200,"Approuvé",'3. Registre des congés'!$C$5:$C$200,"&lt;="&amp;('1. Configuration'!$C$9+(22-1)*7+6),'3. Registre des congés'!$D$5:$D$200,"&gt;="&amp;('1. Configuration'!$C$9+(22-1)*7)))</f>
        <v/>
      </c>
      <c r="X11" s="106">
        <f>IF($A11="","",COUNTIFS('3. Registre des congés'!$A$5:$A$200,$A11,'3. Registre des congés'!$F$5:$F$200,"Approuvé",'3. Registre des congés'!$C$5:$C$200,"&lt;="&amp;('1. Configuration'!$C$9+(23-1)*7+6),'3. Registre des congés'!$D$5:$D$200,"&gt;="&amp;('1. Configuration'!$C$9+(23-1)*7)))</f>
        <v/>
      </c>
      <c r="Y11" s="106">
        <f>IF($A11="","",COUNTIFS('3. Registre des congés'!$A$5:$A$200,$A11,'3. Registre des congés'!$F$5:$F$200,"Approuvé",'3. Registre des congés'!$C$5:$C$200,"&lt;="&amp;('1. Configuration'!$C$9+(24-1)*7+6),'3. Registre des congés'!$D$5:$D$200,"&gt;="&amp;('1. Configuration'!$C$9+(24-1)*7)))</f>
        <v/>
      </c>
      <c r="Z11" s="106">
        <f>IF($A11="","",COUNTIFS('3. Registre des congés'!$A$5:$A$200,$A11,'3. Registre des congés'!$F$5:$F$200,"Approuvé",'3. Registre des congés'!$C$5:$C$200,"&lt;="&amp;('1. Configuration'!$C$9+(25-1)*7+6),'3. Registre des congés'!$D$5:$D$200,"&gt;="&amp;('1. Configuration'!$C$9+(25-1)*7)))</f>
        <v/>
      </c>
      <c r="AA11" s="106">
        <f>IF($A11="","",COUNTIFS('3. Registre des congés'!$A$5:$A$200,$A11,'3. Registre des congés'!$F$5:$F$200,"Approuvé",'3. Registre des congés'!$C$5:$C$200,"&lt;="&amp;('1. Configuration'!$C$9+(26-1)*7+6),'3. Registre des congés'!$D$5:$D$200,"&gt;="&amp;('1. Configuration'!$C$9+(26-1)*7)))</f>
        <v/>
      </c>
      <c r="AB11" s="106">
        <f>IF($A11="","",COUNTIFS('3. Registre des congés'!$A$5:$A$200,$A11,'3. Registre des congés'!$F$5:$F$200,"Approuvé",'3. Registre des congés'!$C$5:$C$200,"&lt;="&amp;('1. Configuration'!$C$9+(27-1)*7+6),'3. Registre des congés'!$D$5:$D$200,"&gt;="&amp;('1. Configuration'!$C$9+(27-1)*7)))</f>
        <v/>
      </c>
      <c r="AC11" s="106">
        <f>IF($A11="","",COUNTIFS('3. Registre des congés'!$A$5:$A$200,$A11,'3. Registre des congés'!$F$5:$F$200,"Approuvé",'3. Registre des congés'!$C$5:$C$200,"&lt;="&amp;('1. Configuration'!$C$9+(28-1)*7+6),'3. Registre des congés'!$D$5:$D$200,"&gt;="&amp;('1. Configuration'!$C$9+(28-1)*7)))</f>
        <v/>
      </c>
      <c r="AD11" s="106">
        <f>IF($A11="","",COUNTIFS('3. Registre des congés'!$A$5:$A$200,$A11,'3. Registre des congés'!$F$5:$F$200,"Approuvé",'3. Registre des congés'!$C$5:$C$200,"&lt;="&amp;('1. Configuration'!$C$9+(29-1)*7+6),'3. Registre des congés'!$D$5:$D$200,"&gt;="&amp;('1. Configuration'!$C$9+(29-1)*7)))</f>
        <v/>
      </c>
      <c r="AE11" s="106">
        <f>IF($A11="","",COUNTIFS('3. Registre des congés'!$A$5:$A$200,$A11,'3. Registre des congés'!$F$5:$F$200,"Approuvé",'3. Registre des congés'!$C$5:$C$200,"&lt;="&amp;('1. Configuration'!$C$9+(30-1)*7+6),'3. Registre des congés'!$D$5:$D$200,"&gt;="&amp;('1. Configuration'!$C$9+(30-1)*7)))</f>
        <v/>
      </c>
      <c r="AF11" s="106">
        <f>IF($A11="","",COUNTIFS('3. Registre des congés'!$A$5:$A$200,$A11,'3. Registre des congés'!$F$5:$F$200,"Approuvé",'3. Registre des congés'!$C$5:$C$200,"&lt;="&amp;('1. Configuration'!$C$9+(31-1)*7+6),'3. Registre des congés'!$D$5:$D$200,"&gt;="&amp;('1. Configuration'!$C$9+(31-1)*7)))</f>
        <v/>
      </c>
      <c r="AG11" s="106">
        <f>IF($A11="","",COUNTIFS('3. Registre des congés'!$A$5:$A$200,$A11,'3. Registre des congés'!$F$5:$F$200,"Approuvé",'3. Registre des congés'!$C$5:$C$200,"&lt;="&amp;('1. Configuration'!$C$9+(32-1)*7+6),'3. Registre des congés'!$D$5:$D$200,"&gt;="&amp;('1. Configuration'!$C$9+(32-1)*7)))</f>
        <v/>
      </c>
      <c r="AH11" s="106">
        <f>IF($A11="","",COUNTIFS('3. Registre des congés'!$A$5:$A$200,$A11,'3. Registre des congés'!$F$5:$F$200,"Approuvé",'3. Registre des congés'!$C$5:$C$200,"&lt;="&amp;('1. Configuration'!$C$9+(33-1)*7+6),'3. Registre des congés'!$D$5:$D$200,"&gt;="&amp;('1. Configuration'!$C$9+(33-1)*7)))</f>
        <v/>
      </c>
      <c r="AI11" s="106">
        <f>IF($A11="","",COUNTIFS('3. Registre des congés'!$A$5:$A$200,$A11,'3. Registre des congés'!$F$5:$F$200,"Approuvé",'3. Registre des congés'!$C$5:$C$200,"&lt;="&amp;('1. Configuration'!$C$9+(34-1)*7+6),'3. Registre des congés'!$D$5:$D$200,"&gt;="&amp;('1. Configuration'!$C$9+(34-1)*7)))</f>
        <v/>
      </c>
      <c r="AJ11" s="106">
        <f>IF($A11="","",COUNTIFS('3. Registre des congés'!$A$5:$A$200,$A11,'3. Registre des congés'!$F$5:$F$200,"Approuvé",'3. Registre des congés'!$C$5:$C$200,"&lt;="&amp;('1. Configuration'!$C$9+(35-1)*7+6),'3. Registre des congés'!$D$5:$D$200,"&gt;="&amp;('1. Configuration'!$C$9+(35-1)*7)))</f>
        <v/>
      </c>
      <c r="AK11" s="106">
        <f>IF($A11="","",COUNTIFS('3. Registre des congés'!$A$5:$A$200,$A11,'3. Registre des congés'!$F$5:$F$200,"Approuvé",'3. Registre des congés'!$C$5:$C$200,"&lt;="&amp;('1. Configuration'!$C$9+(36-1)*7+6),'3. Registre des congés'!$D$5:$D$200,"&gt;="&amp;('1. Configuration'!$C$9+(36-1)*7)))</f>
        <v/>
      </c>
      <c r="AL11" s="106">
        <f>IF($A11="","",COUNTIFS('3. Registre des congés'!$A$5:$A$200,$A11,'3. Registre des congés'!$F$5:$F$200,"Approuvé",'3. Registre des congés'!$C$5:$C$200,"&lt;="&amp;('1. Configuration'!$C$9+(37-1)*7+6),'3. Registre des congés'!$D$5:$D$200,"&gt;="&amp;('1. Configuration'!$C$9+(37-1)*7)))</f>
        <v/>
      </c>
      <c r="AM11" s="106">
        <f>IF($A11="","",COUNTIFS('3. Registre des congés'!$A$5:$A$200,$A11,'3. Registre des congés'!$F$5:$F$200,"Approuvé",'3. Registre des congés'!$C$5:$C$200,"&lt;="&amp;('1. Configuration'!$C$9+(38-1)*7+6),'3. Registre des congés'!$D$5:$D$200,"&gt;="&amp;('1. Configuration'!$C$9+(38-1)*7)))</f>
        <v/>
      </c>
      <c r="AN11" s="106">
        <f>IF($A11="","",COUNTIFS('3. Registre des congés'!$A$5:$A$200,$A11,'3. Registre des congés'!$F$5:$F$200,"Approuvé",'3. Registre des congés'!$C$5:$C$200,"&lt;="&amp;('1. Configuration'!$C$9+(39-1)*7+6),'3. Registre des congés'!$D$5:$D$200,"&gt;="&amp;('1. Configuration'!$C$9+(39-1)*7)))</f>
        <v/>
      </c>
      <c r="AO11" s="106">
        <f>IF($A11="","",COUNTIFS('3. Registre des congés'!$A$5:$A$200,$A11,'3. Registre des congés'!$F$5:$F$200,"Approuvé",'3. Registre des congés'!$C$5:$C$200,"&lt;="&amp;('1. Configuration'!$C$9+(40-1)*7+6),'3. Registre des congés'!$D$5:$D$200,"&gt;="&amp;('1. Configuration'!$C$9+(40-1)*7)))</f>
        <v/>
      </c>
      <c r="AP11" s="106">
        <f>IF($A11="","",COUNTIFS('3. Registre des congés'!$A$5:$A$200,$A11,'3. Registre des congés'!$F$5:$F$200,"Approuvé",'3. Registre des congés'!$C$5:$C$200,"&lt;="&amp;('1. Configuration'!$C$9+(41-1)*7+6),'3. Registre des congés'!$D$5:$D$200,"&gt;="&amp;('1. Configuration'!$C$9+(41-1)*7)))</f>
        <v/>
      </c>
      <c r="AQ11" s="106">
        <f>IF($A11="","",COUNTIFS('3. Registre des congés'!$A$5:$A$200,$A11,'3. Registre des congés'!$F$5:$F$200,"Approuvé",'3. Registre des congés'!$C$5:$C$200,"&lt;="&amp;('1. Configuration'!$C$9+(42-1)*7+6),'3. Registre des congés'!$D$5:$D$200,"&gt;="&amp;('1. Configuration'!$C$9+(42-1)*7)))</f>
        <v/>
      </c>
      <c r="AR11" s="106">
        <f>IF($A11="","",COUNTIFS('3. Registre des congés'!$A$5:$A$200,$A11,'3. Registre des congés'!$F$5:$F$200,"Approuvé",'3. Registre des congés'!$C$5:$C$200,"&lt;="&amp;('1. Configuration'!$C$9+(43-1)*7+6),'3. Registre des congés'!$D$5:$D$200,"&gt;="&amp;('1. Configuration'!$C$9+(43-1)*7)))</f>
        <v/>
      </c>
      <c r="AS11" s="106">
        <f>IF($A11="","",COUNTIFS('3. Registre des congés'!$A$5:$A$200,$A11,'3. Registre des congés'!$F$5:$F$200,"Approuvé",'3. Registre des congés'!$C$5:$C$200,"&lt;="&amp;('1. Configuration'!$C$9+(44-1)*7+6),'3. Registre des congés'!$D$5:$D$200,"&gt;="&amp;('1. Configuration'!$C$9+(44-1)*7)))</f>
        <v/>
      </c>
      <c r="AT11" s="106">
        <f>IF($A11="","",COUNTIFS('3. Registre des congés'!$A$5:$A$200,$A11,'3. Registre des congés'!$F$5:$F$200,"Approuvé",'3. Registre des congés'!$C$5:$C$200,"&lt;="&amp;('1. Configuration'!$C$9+(45-1)*7+6),'3. Registre des congés'!$D$5:$D$200,"&gt;="&amp;('1. Configuration'!$C$9+(45-1)*7)))</f>
        <v/>
      </c>
      <c r="AU11" s="106">
        <f>IF($A11="","",COUNTIFS('3. Registre des congés'!$A$5:$A$200,$A11,'3. Registre des congés'!$F$5:$F$200,"Approuvé",'3. Registre des congés'!$C$5:$C$200,"&lt;="&amp;('1. Configuration'!$C$9+(46-1)*7+6),'3. Registre des congés'!$D$5:$D$200,"&gt;="&amp;('1. Configuration'!$C$9+(46-1)*7)))</f>
        <v/>
      </c>
      <c r="AV11" s="106">
        <f>IF($A11="","",COUNTIFS('3. Registre des congés'!$A$5:$A$200,$A11,'3. Registre des congés'!$F$5:$F$200,"Approuvé",'3. Registre des congés'!$C$5:$C$200,"&lt;="&amp;('1. Configuration'!$C$9+(47-1)*7+6),'3. Registre des congés'!$D$5:$D$200,"&gt;="&amp;('1. Configuration'!$C$9+(47-1)*7)))</f>
        <v/>
      </c>
      <c r="AW11" s="106">
        <f>IF($A11="","",COUNTIFS('3. Registre des congés'!$A$5:$A$200,$A11,'3. Registre des congés'!$F$5:$F$200,"Approuvé",'3. Registre des congés'!$C$5:$C$200,"&lt;="&amp;('1. Configuration'!$C$9+(48-1)*7+6),'3. Registre des congés'!$D$5:$D$200,"&gt;="&amp;('1. Configuration'!$C$9+(48-1)*7)))</f>
        <v/>
      </c>
      <c r="AX11" s="106">
        <f>IF($A11="","",COUNTIFS('3. Registre des congés'!$A$5:$A$200,$A11,'3. Registre des congés'!$F$5:$F$200,"Approuvé",'3. Registre des congés'!$C$5:$C$200,"&lt;="&amp;('1. Configuration'!$C$9+(49-1)*7+6),'3. Registre des congés'!$D$5:$D$200,"&gt;="&amp;('1. Configuration'!$C$9+(49-1)*7)))</f>
        <v/>
      </c>
      <c r="AY11" s="106">
        <f>IF($A11="","",COUNTIFS('3. Registre des congés'!$A$5:$A$200,$A11,'3. Registre des congés'!$F$5:$F$200,"Approuvé",'3. Registre des congés'!$C$5:$C$200,"&lt;="&amp;('1. Configuration'!$C$9+(50-1)*7+6),'3. Registre des congés'!$D$5:$D$200,"&gt;="&amp;('1. Configuration'!$C$9+(50-1)*7)))</f>
        <v/>
      </c>
      <c r="AZ11" s="106">
        <f>IF($A11="","",COUNTIFS('3. Registre des congés'!$A$5:$A$200,$A11,'3. Registre des congés'!$F$5:$F$200,"Approuvé",'3. Registre des congés'!$C$5:$C$200,"&lt;="&amp;('1. Configuration'!$C$9+(51-1)*7+6),'3. Registre des congés'!$D$5:$D$200,"&gt;="&amp;('1. Configuration'!$C$9+(51-1)*7)))</f>
        <v/>
      </c>
      <c r="BA11" s="106">
        <f>IF($A11="","",COUNTIFS('3. Registre des congés'!$A$5:$A$200,$A11,'3. Registre des congés'!$F$5:$F$200,"Approuvé",'3. Registre des congés'!$C$5:$C$200,"&lt;="&amp;('1. Configuration'!$C$9+(52-1)*7+6),'3. Registre des congés'!$D$5:$D$200,"&gt;="&amp;('1. Configuration'!$C$9+(52-1)*7)))</f>
        <v/>
      </c>
    </row>
    <row r="12" ht="18" customHeight="1" s="55">
      <c r="A12" s="105">
        <f>IF('2. Employés'!A12="","",'2. Employés'!A12)</f>
        <v/>
      </c>
      <c r="B12" s="106">
        <f>IF($A12="","",COUNTIFS('3. Registre des congés'!$A$5:$A$200,$A12,'3. Registre des congés'!$F$5:$F$200,"Approuvé",'3. Registre des congés'!$C$5:$C$200,"&lt;="&amp;('1. Configuration'!$C$9+(1-1)*7+6),'3. Registre des congés'!$D$5:$D$200,"&gt;="&amp;('1. Configuration'!$C$9+(1-1)*7)))</f>
        <v/>
      </c>
      <c r="C12" s="106">
        <f>IF($A12="","",COUNTIFS('3. Registre des congés'!$A$5:$A$200,$A12,'3. Registre des congés'!$F$5:$F$200,"Approuvé",'3. Registre des congés'!$C$5:$C$200,"&lt;="&amp;('1. Configuration'!$C$9+(2-1)*7+6),'3. Registre des congés'!$D$5:$D$200,"&gt;="&amp;('1. Configuration'!$C$9+(2-1)*7)))</f>
        <v/>
      </c>
      <c r="D12" s="106">
        <f>IF($A12="","",COUNTIFS('3. Registre des congés'!$A$5:$A$200,$A12,'3. Registre des congés'!$F$5:$F$200,"Approuvé",'3. Registre des congés'!$C$5:$C$200,"&lt;="&amp;('1. Configuration'!$C$9+(3-1)*7+6),'3. Registre des congés'!$D$5:$D$200,"&gt;="&amp;('1. Configuration'!$C$9+(3-1)*7)))</f>
        <v/>
      </c>
      <c r="E12" s="106">
        <f>IF($A12="","",COUNTIFS('3. Registre des congés'!$A$5:$A$200,$A12,'3. Registre des congés'!$F$5:$F$200,"Approuvé",'3. Registre des congés'!$C$5:$C$200,"&lt;="&amp;('1. Configuration'!$C$9+(4-1)*7+6),'3. Registre des congés'!$D$5:$D$200,"&gt;="&amp;('1. Configuration'!$C$9+(4-1)*7)))</f>
        <v/>
      </c>
      <c r="F12" s="106">
        <f>IF($A12="","",COUNTIFS('3. Registre des congés'!$A$5:$A$200,$A12,'3. Registre des congés'!$F$5:$F$200,"Approuvé",'3. Registre des congés'!$C$5:$C$200,"&lt;="&amp;('1. Configuration'!$C$9+(5-1)*7+6),'3. Registre des congés'!$D$5:$D$200,"&gt;="&amp;('1. Configuration'!$C$9+(5-1)*7)))</f>
        <v/>
      </c>
      <c r="G12" s="106">
        <f>IF($A12="","",COUNTIFS('3. Registre des congés'!$A$5:$A$200,$A12,'3. Registre des congés'!$F$5:$F$200,"Approuvé",'3. Registre des congés'!$C$5:$C$200,"&lt;="&amp;('1. Configuration'!$C$9+(6-1)*7+6),'3. Registre des congés'!$D$5:$D$200,"&gt;="&amp;('1. Configuration'!$C$9+(6-1)*7)))</f>
        <v/>
      </c>
      <c r="H12" s="106">
        <f>IF($A12="","",COUNTIFS('3. Registre des congés'!$A$5:$A$200,$A12,'3. Registre des congés'!$F$5:$F$200,"Approuvé",'3. Registre des congés'!$C$5:$C$200,"&lt;="&amp;('1. Configuration'!$C$9+(7-1)*7+6),'3. Registre des congés'!$D$5:$D$200,"&gt;="&amp;('1. Configuration'!$C$9+(7-1)*7)))</f>
        <v/>
      </c>
      <c r="I12" s="106">
        <f>IF($A12="","",COUNTIFS('3. Registre des congés'!$A$5:$A$200,$A12,'3. Registre des congés'!$F$5:$F$200,"Approuvé",'3. Registre des congés'!$C$5:$C$200,"&lt;="&amp;('1. Configuration'!$C$9+(8-1)*7+6),'3. Registre des congés'!$D$5:$D$200,"&gt;="&amp;('1. Configuration'!$C$9+(8-1)*7)))</f>
        <v/>
      </c>
      <c r="J12" s="106">
        <f>IF($A12="","",COUNTIFS('3. Registre des congés'!$A$5:$A$200,$A12,'3. Registre des congés'!$F$5:$F$200,"Approuvé",'3. Registre des congés'!$C$5:$C$200,"&lt;="&amp;('1. Configuration'!$C$9+(9-1)*7+6),'3. Registre des congés'!$D$5:$D$200,"&gt;="&amp;('1. Configuration'!$C$9+(9-1)*7)))</f>
        <v/>
      </c>
      <c r="K12" s="106">
        <f>IF($A12="","",COUNTIFS('3. Registre des congés'!$A$5:$A$200,$A12,'3. Registre des congés'!$F$5:$F$200,"Approuvé",'3. Registre des congés'!$C$5:$C$200,"&lt;="&amp;('1. Configuration'!$C$9+(10-1)*7+6),'3. Registre des congés'!$D$5:$D$200,"&gt;="&amp;('1. Configuration'!$C$9+(10-1)*7)))</f>
        <v/>
      </c>
      <c r="L12" s="106">
        <f>IF($A12="","",COUNTIFS('3. Registre des congés'!$A$5:$A$200,$A12,'3. Registre des congés'!$F$5:$F$200,"Approuvé",'3. Registre des congés'!$C$5:$C$200,"&lt;="&amp;('1. Configuration'!$C$9+(11-1)*7+6),'3. Registre des congés'!$D$5:$D$200,"&gt;="&amp;('1. Configuration'!$C$9+(11-1)*7)))</f>
        <v/>
      </c>
      <c r="M12" s="106">
        <f>IF($A12="","",COUNTIFS('3. Registre des congés'!$A$5:$A$200,$A12,'3. Registre des congés'!$F$5:$F$200,"Approuvé",'3. Registre des congés'!$C$5:$C$200,"&lt;="&amp;('1. Configuration'!$C$9+(12-1)*7+6),'3. Registre des congés'!$D$5:$D$200,"&gt;="&amp;('1. Configuration'!$C$9+(12-1)*7)))</f>
        <v/>
      </c>
      <c r="N12" s="106">
        <f>IF($A12="","",COUNTIFS('3. Registre des congés'!$A$5:$A$200,$A12,'3. Registre des congés'!$F$5:$F$200,"Approuvé",'3. Registre des congés'!$C$5:$C$200,"&lt;="&amp;('1. Configuration'!$C$9+(13-1)*7+6),'3. Registre des congés'!$D$5:$D$200,"&gt;="&amp;('1. Configuration'!$C$9+(13-1)*7)))</f>
        <v/>
      </c>
      <c r="O12" s="106">
        <f>IF($A12="","",COUNTIFS('3. Registre des congés'!$A$5:$A$200,$A12,'3. Registre des congés'!$F$5:$F$200,"Approuvé",'3. Registre des congés'!$C$5:$C$200,"&lt;="&amp;('1. Configuration'!$C$9+(14-1)*7+6),'3. Registre des congés'!$D$5:$D$200,"&gt;="&amp;('1. Configuration'!$C$9+(14-1)*7)))</f>
        <v/>
      </c>
      <c r="P12" s="106">
        <f>IF($A12="","",COUNTIFS('3. Registre des congés'!$A$5:$A$200,$A12,'3. Registre des congés'!$F$5:$F$200,"Approuvé",'3. Registre des congés'!$C$5:$C$200,"&lt;="&amp;('1. Configuration'!$C$9+(15-1)*7+6),'3. Registre des congés'!$D$5:$D$200,"&gt;="&amp;('1. Configuration'!$C$9+(15-1)*7)))</f>
        <v/>
      </c>
      <c r="Q12" s="106">
        <f>IF($A12="","",COUNTIFS('3. Registre des congés'!$A$5:$A$200,$A12,'3. Registre des congés'!$F$5:$F$200,"Approuvé",'3. Registre des congés'!$C$5:$C$200,"&lt;="&amp;('1. Configuration'!$C$9+(16-1)*7+6),'3. Registre des congés'!$D$5:$D$200,"&gt;="&amp;('1. Configuration'!$C$9+(16-1)*7)))</f>
        <v/>
      </c>
      <c r="R12" s="106">
        <f>IF($A12="","",COUNTIFS('3. Registre des congés'!$A$5:$A$200,$A12,'3. Registre des congés'!$F$5:$F$200,"Approuvé",'3. Registre des congés'!$C$5:$C$200,"&lt;="&amp;('1. Configuration'!$C$9+(17-1)*7+6),'3. Registre des congés'!$D$5:$D$200,"&gt;="&amp;('1. Configuration'!$C$9+(17-1)*7)))</f>
        <v/>
      </c>
      <c r="S12" s="106">
        <f>IF($A12="","",COUNTIFS('3. Registre des congés'!$A$5:$A$200,$A12,'3. Registre des congés'!$F$5:$F$200,"Approuvé",'3. Registre des congés'!$C$5:$C$200,"&lt;="&amp;('1. Configuration'!$C$9+(18-1)*7+6),'3. Registre des congés'!$D$5:$D$200,"&gt;="&amp;('1. Configuration'!$C$9+(18-1)*7)))</f>
        <v/>
      </c>
      <c r="T12" s="106">
        <f>IF($A12="","",COUNTIFS('3. Registre des congés'!$A$5:$A$200,$A12,'3. Registre des congés'!$F$5:$F$200,"Approuvé",'3. Registre des congés'!$C$5:$C$200,"&lt;="&amp;('1. Configuration'!$C$9+(19-1)*7+6),'3. Registre des congés'!$D$5:$D$200,"&gt;="&amp;('1. Configuration'!$C$9+(19-1)*7)))</f>
        <v/>
      </c>
      <c r="U12" s="106">
        <f>IF($A12="","",COUNTIFS('3. Registre des congés'!$A$5:$A$200,$A12,'3. Registre des congés'!$F$5:$F$200,"Approuvé",'3. Registre des congés'!$C$5:$C$200,"&lt;="&amp;('1. Configuration'!$C$9+(20-1)*7+6),'3. Registre des congés'!$D$5:$D$200,"&gt;="&amp;('1. Configuration'!$C$9+(20-1)*7)))</f>
        <v/>
      </c>
      <c r="V12" s="106">
        <f>IF($A12="","",COUNTIFS('3. Registre des congés'!$A$5:$A$200,$A12,'3. Registre des congés'!$F$5:$F$200,"Approuvé",'3. Registre des congés'!$C$5:$C$200,"&lt;="&amp;('1. Configuration'!$C$9+(21-1)*7+6),'3. Registre des congés'!$D$5:$D$200,"&gt;="&amp;('1. Configuration'!$C$9+(21-1)*7)))</f>
        <v/>
      </c>
      <c r="W12" s="106">
        <f>IF($A12="","",COUNTIFS('3. Registre des congés'!$A$5:$A$200,$A12,'3. Registre des congés'!$F$5:$F$200,"Approuvé",'3. Registre des congés'!$C$5:$C$200,"&lt;="&amp;('1. Configuration'!$C$9+(22-1)*7+6),'3. Registre des congés'!$D$5:$D$200,"&gt;="&amp;('1. Configuration'!$C$9+(22-1)*7)))</f>
        <v/>
      </c>
      <c r="X12" s="106">
        <f>IF($A12="","",COUNTIFS('3. Registre des congés'!$A$5:$A$200,$A12,'3. Registre des congés'!$F$5:$F$200,"Approuvé",'3. Registre des congés'!$C$5:$C$200,"&lt;="&amp;('1. Configuration'!$C$9+(23-1)*7+6),'3. Registre des congés'!$D$5:$D$200,"&gt;="&amp;('1. Configuration'!$C$9+(23-1)*7)))</f>
        <v/>
      </c>
      <c r="Y12" s="106">
        <f>IF($A12="","",COUNTIFS('3. Registre des congés'!$A$5:$A$200,$A12,'3. Registre des congés'!$F$5:$F$200,"Approuvé",'3. Registre des congés'!$C$5:$C$200,"&lt;="&amp;('1. Configuration'!$C$9+(24-1)*7+6),'3. Registre des congés'!$D$5:$D$200,"&gt;="&amp;('1. Configuration'!$C$9+(24-1)*7)))</f>
        <v/>
      </c>
      <c r="Z12" s="106">
        <f>IF($A12="","",COUNTIFS('3. Registre des congés'!$A$5:$A$200,$A12,'3. Registre des congés'!$F$5:$F$200,"Approuvé",'3. Registre des congés'!$C$5:$C$200,"&lt;="&amp;('1. Configuration'!$C$9+(25-1)*7+6),'3. Registre des congés'!$D$5:$D$200,"&gt;="&amp;('1. Configuration'!$C$9+(25-1)*7)))</f>
        <v/>
      </c>
      <c r="AA12" s="106">
        <f>IF($A12="","",COUNTIFS('3. Registre des congés'!$A$5:$A$200,$A12,'3. Registre des congés'!$F$5:$F$200,"Approuvé",'3. Registre des congés'!$C$5:$C$200,"&lt;="&amp;('1. Configuration'!$C$9+(26-1)*7+6),'3. Registre des congés'!$D$5:$D$200,"&gt;="&amp;('1. Configuration'!$C$9+(26-1)*7)))</f>
        <v/>
      </c>
      <c r="AB12" s="106">
        <f>IF($A12="","",COUNTIFS('3. Registre des congés'!$A$5:$A$200,$A12,'3. Registre des congés'!$F$5:$F$200,"Approuvé",'3. Registre des congés'!$C$5:$C$200,"&lt;="&amp;('1. Configuration'!$C$9+(27-1)*7+6),'3. Registre des congés'!$D$5:$D$200,"&gt;="&amp;('1. Configuration'!$C$9+(27-1)*7)))</f>
        <v/>
      </c>
      <c r="AC12" s="106">
        <f>IF($A12="","",COUNTIFS('3. Registre des congés'!$A$5:$A$200,$A12,'3. Registre des congés'!$F$5:$F$200,"Approuvé",'3. Registre des congés'!$C$5:$C$200,"&lt;="&amp;('1. Configuration'!$C$9+(28-1)*7+6),'3. Registre des congés'!$D$5:$D$200,"&gt;="&amp;('1. Configuration'!$C$9+(28-1)*7)))</f>
        <v/>
      </c>
      <c r="AD12" s="106">
        <f>IF($A12="","",COUNTIFS('3. Registre des congés'!$A$5:$A$200,$A12,'3. Registre des congés'!$F$5:$F$200,"Approuvé",'3. Registre des congés'!$C$5:$C$200,"&lt;="&amp;('1. Configuration'!$C$9+(29-1)*7+6),'3. Registre des congés'!$D$5:$D$200,"&gt;="&amp;('1. Configuration'!$C$9+(29-1)*7)))</f>
        <v/>
      </c>
      <c r="AE12" s="106">
        <f>IF($A12="","",COUNTIFS('3. Registre des congés'!$A$5:$A$200,$A12,'3. Registre des congés'!$F$5:$F$200,"Approuvé",'3. Registre des congés'!$C$5:$C$200,"&lt;="&amp;('1. Configuration'!$C$9+(30-1)*7+6),'3. Registre des congés'!$D$5:$D$200,"&gt;="&amp;('1. Configuration'!$C$9+(30-1)*7)))</f>
        <v/>
      </c>
      <c r="AF12" s="106">
        <f>IF($A12="","",COUNTIFS('3. Registre des congés'!$A$5:$A$200,$A12,'3. Registre des congés'!$F$5:$F$200,"Approuvé",'3. Registre des congés'!$C$5:$C$200,"&lt;="&amp;('1. Configuration'!$C$9+(31-1)*7+6),'3. Registre des congés'!$D$5:$D$200,"&gt;="&amp;('1. Configuration'!$C$9+(31-1)*7)))</f>
        <v/>
      </c>
      <c r="AG12" s="106">
        <f>IF($A12="","",COUNTIFS('3. Registre des congés'!$A$5:$A$200,$A12,'3. Registre des congés'!$F$5:$F$200,"Approuvé",'3. Registre des congés'!$C$5:$C$200,"&lt;="&amp;('1. Configuration'!$C$9+(32-1)*7+6),'3. Registre des congés'!$D$5:$D$200,"&gt;="&amp;('1. Configuration'!$C$9+(32-1)*7)))</f>
        <v/>
      </c>
      <c r="AH12" s="106">
        <f>IF($A12="","",COUNTIFS('3. Registre des congés'!$A$5:$A$200,$A12,'3. Registre des congés'!$F$5:$F$200,"Approuvé",'3. Registre des congés'!$C$5:$C$200,"&lt;="&amp;('1. Configuration'!$C$9+(33-1)*7+6),'3. Registre des congés'!$D$5:$D$200,"&gt;="&amp;('1. Configuration'!$C$9+(33-1)*7)))</f>
        <v/>
      </c>
      <c r="AI12" s="106">
        <f>IF($A12="","",COUNTIFS('3. Registre des congés'!$A$5:$A$200,$A12,'3. Registre des congés'!$F$5:$F$200,"Approuvé",'3. Registre des congés'!$C$5:$C$200,"&lt;="&amp;('1. Configuration'!$C$9+(34-1)*7+6),'3. Registre des congés'!$D$5:$D$200,"&gt;="&amp;('1. Configuration'!$C$9+(34-1)*7)))</f>
        <v/>
      </c>
      <c r="AJ12" s="106">
        <f>IF($A12="","",COUNTIFS('3. Registre des congés'!$A$5:$A$200,$A12,'3. Registre des congés'!$F$5:$F$200,"Approuvé",'3. Registre des congés'!$C$5:$C$200,"&lt;="&amp;('1. Configuration'!$C$9+(35-1)*7+6),'3. Registre des congés'!$D$5:$D$200,"&gt;="&amp;('1. Configuration'!$C$9+(35-1)*7)))</f>
        <v/>
      </c>
      <c r="AK12" s="106">
        <f>IF($A12="","",COUNTIFS('3. Registre des congés'!$A$5:$A$200,$A12,'3. Registre des congés'!$F$5:$F$200,"Approuvé",'3. Registre des congés'!$C$5:$C$200,"&lt;="&amp;('1. Configuration'!$C$9+(36-1)*7+6),'3. Registre des congés'!$D$5:$D$200,"&gt;="&amp;('1. Configuration'!$C$9+(36-1)*7)))</f>
        <v/>
      </c>
      <c r="AL12" s="106">
        <f>IF($A12="","",COUNTIFS('3. Registre des congés'!$A$5:$A$200,$A12,'3. Registre des congés'!$F$5:$F$200,"Approuvé",'3. Registre des congés'!$C$5:$C$200,"&lt;="&amp;('1. Configuration'!$C$9+(37-1)*7+6),'3. Registre des congés'!$D$5:$D$200,"&gt;="&amp;('1. Configuration'!$C$9+(37-1)*7)))</f>
        <v/>
      </c>
      <c r="AM12" s="106">
        <f>IF($A12="","",COUNTIFS('3. Registre des congés'!$A$5:$A$200,$A12,'3. Registre des congés'!$F$5:$F$200,"Approuvé",'3. Registre des congés'!$C$5:$C$200,"&lt;="&amp;('1. Configuration'!$C$9+(38-1)*7+6),'3. Registre des congés'!$D$5:$D$200,"&gt;="&amp;('1. Configuration'!$C$9+(38-1)*7)))</f>
        <v/>
      </c>
      <c r="AN12" s="106">
        <f>IF($A12="","",COUNTIFS('3. Registre des congés'!$A$5:$A$200,$A12,'3. Registre des congés'!$F$5:$F$200,"Approuvé",'3. Registre des congés'!$C$5:$C$200,"&lt;="&amp;('1. Configuration'!$C$9+(39-1)*7+6),'3. Registre des congés'!$D$5:$D$200,"&gt;="&amp;('1. Configuration'!$C$9+(39-1)*7)))</f>
        <v/>
      </c>
      <c r="AO12" s="106">
        <f>IF($A12="","",COUNTIFS('3. Registre des congés'!$A$5:$A$200,$A12,'3. Registre des congés'!$F$5:$F$200,"Approuvé",'3. Registre des congés'!$C$5:$C$200,"&lt;="&amp;('1. Configuration'!$C$9+(40-1)*7+6),'3. Registre des congés'!$D$5:$D$200,"&gt;="&amp;('1. Configuration'!$C$9+(40-1)*7)))</f>
        <v/>
      </c>
      <c r="AP12" s="106">
        <f>IF($A12="","",COUNTIFS('3. Registre des congés'!$A$5:$A$200,$A12,'3. Registre des congés'!$F$5:$F$200,"Approuvé",'3. Registre des congés'!$C$5:$C$200,"&lt;="&amp;('1. Configuration'!$C$9+(41-1)*7+6),'3. Registre des congés'!$D$5:$D$200,"&gt;="&amp;('1. Configuration'!$C$9+(41-1)*7)))</f>
        <v/>
      </c>
      <c r="AQ12" s="106">
        <f>IF($A12="","",COUNTIFS('3. Registre des congés'!$A$5:$A$200,$A12,'3. Registre des congés'!$F$5:$F$200,"Approuvé",'3. Registre des congés'!$C$5:$C$200,"&lt;="&amp;('1. Configuration'!$C$9+(42-1)*7+6),'3. Registre des congés'!$D$5:$D$200,"&gt;="&amp;('1. Configuration'!$C$9+(42-1)*7)))</f>
        <v/>
      </c>
      <c r="AR12" s="106">
        <f>IF($A12="","",COUNTIFS('3. Registre des congés'!$A$5:$A$200,$A12,'3. Registre des congés'!$F$5:$F$200,"Approuvé",'3. Registre des congés'!$C$5:$C$200,"&lt;="&amp;('1. Configuration'!$C$9+(43-1)*7+6),'3. Registre des congés'!$D$5:$D$200,"&gt;="&amp;('1. Configuration'!$C$9+(43-1)*7)))</f>
        <v/>
      </c>
      <c r="AS12" s="106">
        <f>IF($A12="","",COUNTIFS('3. Registre des congés'!$A$5:$A$200,$A12,'3. Registre des congés'!$F$5:$F$200,"Approuvé",'3. Registre des congés'!$C$5:$C$200,"&lt;="&amp;('1. Configuration'!$C$9+(44-1)*7+6),'3. Registre des congés'!$D$5:$D$200,"&gt;="&amp;('1. Configuration'!$C$9+(44-1)*7)))</f>
        <v/>
      </c>
      <c r="AT12" s="106">
        <f>IF($A12="","",COUNTIFS('3. Registre des congés'!$A$5:$A$200,$A12,'3. Registre des congés'!$F$5:$F$200,"Approuvé",'3. Registre des congés'!$C$5:$C$200,"&lt;="&amp;('1. Configuration'!$C$9+(45-1)*7+6),'3. Registre des congés'!$D$5:$D$200,"&gt;="&amp;('1. Configuration'!$C$9+(45-1)*7)))</f>
        <v/>
      </c>
      <c r="AU12" s="106">
        <f>IF($A12="","",COUNTIFS('3. Registre des congés'!$A$5:$A$200,$A12,'3. Registre des congés'!$F$5:$F$200,"Approuvé",'3. Registre des congés'!$C$5:$C$200,"&lt;="&amp;('1. Configuration'!$C$9+(46-1)*7+6),'3. Registre des congés'!$D$5:$D$200,"&gt;="&amp;('1. Configuration'!$C$9+(46-1)*7)))</f>
        <v/>
      </c>
      <c r="AV12" s="106">
        <f>IF($A12="","",COUNTIFS('3. Registre des congés'!$A$5:$A$200,$A12,'3. Registre des congés'!$F$5:$F$200,"Approuvé",'3. Registre des congés'!$C$5:$C$200,"&lt;="&amp;('1. Configuration'!$C$9+(47-1)*7+6),'3. Registre des congés'!$D$5:$D$200,"&gt;="&amp;('1. Configuration'!$C$9+(47-1)*7)))</f>
        <v/>
      </c>
      <c r="AW12" s="106">
        <f>IF($A12="","",COUNTIFS('3. Registre des congés'!$A$5:$A$200,$A12,'3. Registre des congés'!$F$5:$F$200,"Approuvé",'3. Registre des congés'!$C$5:$C$200,"&lt;="&amp;('1. Configuration'!$C$9+(48-1)*7+6),'3. Registre des congés'!$D$5:$D$200,"&gt;="&amp;('1. Configuration'!$C$9+(48-1)*7)))</f>
        <v/>
      </c>
      <c r="AX12" s="106">
        <f>IF($A12="","",COUNTIFS('3. Registre des congés'!$A$5:$A$200,$A12,'3. Registre des congés'!$F$5:$F$200,"Approuvé",'3. Registre des congés'!$C$5:$C$200,"&lt;="&amp;('1. Configuration'!$C$9+(49-1)*7+6),'3. Registre des congés'!$D$5:$D$200,"&gt;="&amp;('1. Configuration'!$C$9+(49-1)*7)))</f>
        <v/>
      </c>
      <c r="AY12" s="106">
        <f>IF($A12="","",COUNTIFS('3. Registre des congés'!$A$5:$A$200,$A12,'3. Registre des congés'!$F$5:$F$200,"Approuvé",'3. Registre des congés'!$C$5:$C$200,"&lt;="&amp;('1. Configuration'!$C$9+(50-1)*7+6),'3. Registre des congés'!$D$5:$D$200,"&gt;="&amp;('1. Configuration'!$C$9+(50-1)*7)))</f>
        <v/>
      </c>
      <c r="AZ12" s="106">
        <f>IF($A12="","",COUNTIFS('3. Registre des congés'!$A$5:$A$200,$A12,'3. Registre des congés'!$F$5:$F$200,"Approuvé",'3. Registre des congés'!$C$5:$C$200,"&lt;="&amp;('1. Configuration'!$C$9+(51-1)*7+6),'3. Registre des congés'!$D$5:$D$200,"&gt;="&amp;('1. Configuration'!$C$9+(51-1)*7)))</f>
        <v/>
      </c>
      <c r="BA12" s="106">
        <f>IF($A12="","",COUNTIFS('3. Registre des congés'!$A$5:$A$200,$A12,'3. Registre des congés'!$F$5:$F$200,"Approuvé",'3. Registre des congés'!$C$5:$C$200,"&lt;="&amp;('1. Configuration'!$C$9+(52-1)*7+6),'3. Registre des congés'!$D$5:$D$200,"&gt;="&amp;('1. Configuration'!$C$9+(52-1)*7)))</f>
        <v/>
      </c>
    </row>
    <row r="13" ht="18" customHeight="1" s="55">
      <c r="A13" s="105">
        <f>IF('2. Employés'!A13="","",'2. Employés'!A13)</f>
        <v/>
      </c>
      <c r="B13" s="106">
        <f>IF($A13="","",COUNTIFS('3. Registre des congés'!$A$5:$A$200,$A13,'3. Registre des congés'!$F$5:$F$200,"Approuvé",'3. Registre des congés'!$C$5:$C$200,"&lt;="&amp;('1. Configuration'!$C$9+(1-1)*7+6),'3. Registre des congés'!$D$5:$D$200,"&gt;="&amp;('1. Configuration'!$C$9+(1-1)*7)))</f>
        <v/>
      </c>
      <c r="C13" s="106">
        <f>IF($A13="","",COUNTIFS('3. Registre des congés'!$A$5:$A$200,$A13,'3. Registre des congés'!$F$5:$F$200,"Approuvé",'3. Registre des congés'!$C$5:$C$200,"&lt;="&amp;('1. Configuration'!$C$9+(2-1)*7+6),'3. Registre des congés'!$D$5:$D$200,"&gt;="&amp;('1. Configuration'!$C$9+(2-1)*7)))</f>
        <v/>
      </c>
      <c r="D13" s="106">
        <f>IF($A13="","",COUNTIFS('3. Registre des congés'!$A$5:$A$200,$A13,'3. Registre des congés'!$F$5:$F$200,"Approuvé",'3. Registre des congés'!$C$5:$C$200,"&lt;="&amp;('1. Configuration'!$C$9+(3-1)*7+6),'3. Registre des congés'!$D$5:$D$200,"&gt;="&amp;('1. Configuration'!$C$9+(3-1)*7)))</f>
        <v/>
      </c>
      <c r="E13" s="106">
        <f>IF($A13="","",COUNTIFS('3. Registre des congés'!$A$5:$A$200,$A13,'3. Registre des congés'!$F$5:$F$200,"Approuvé",'3. Registre des congés'!$C$5:$C$200,"&lt;="&amp;('1. Configuration'!$C$9+(4-1)*7+6),'3. Registre des congés'!$D$5:$D$200,"&gt;="&amp;('1. Configuration'!$C$9+(4-1)*7)))</f>
        <v/>
      </c>
      <c r="F13" s="106">
        <f>IF($A13="","",COUNTIFS('3. Registre des congés'!$A$5:$A$200,$A13,'3. Registre des congés'!$F$5:$F$200,"Approuvé",'3. Registre des congés'!$C$5:$C$200,"&lt;="&amp;('1. Configuration'!$C$9+(5-1)*7+6),'3. Registre des congés'!$D$5:$D$200,"&gt;="&amp;('1. Configuration'!$C$9+(5-1)*7)))</f>
        <v/>
      </c>
      <c r="G13" s="106">
        <f>IF($A13="","",COUNTIFS('3. Registre des congés'!$A$5:$A$200,$A13,'3. Registre des congés'!$F$5:$F$200,"Approuvé",'3. Registre des congés'!$C$5:$C$200,"&lt;="&amp;('1. Configuration'!$C$9+(6-1)*7+6),'3. Registre des congés'!$D$5:$D$200,"&gt;="&amp;('1. Configuration'!$C$9+(6-1)*7)))</f>
        <v/>
      </c>
      <c r="H13" s="106">
        <f>IF($A13="","",COUNTIFS('3. Registre des congés'!$A$5:$A$200,$A13,'3. Registre des congés'!$F$5:$F$200,"Approuvé",'3. Registre des congés'!$C$5:$C$200,"&lt;="&amp;('1. Configuration'!$C$9+(7-1)*7+6),'3. Registre des congés'!$D$5:$D$200,"&gt;="&amp;('1. Configuration'!$C$9+(7-1)*7)))</f>
        <v/>
      </c>
      <c r="I13" s="106">
        <f>IF($A13="","",COUNTIFS('3. Registre des congés'!$A$5:$A$200,$A13,'3. Registre des congés'!$F$5:$F$200,"Approuvé",'3. Registre des congés'!$C$5:$C$200,"&lt;="&amp;('1. Configuration'!$C$9+(8-1)*7+6),'3. Registre des congés'!$D$5:$D$200,"&gt;="&amp;('1. Configuration'!$C$9+(8-1)*7)))</f>
        <v/>
      </c>
      <c r="J13" s="106">
        <f>IF($A13="","",COUNTIFS('3. Registre des congés'!$A$5:$A$200,$A13,'3. Registre des congés'!$F$5:$F$200,"Approuvé",'3. Registre des congés'!$C$5:$C$200,"&lt;="&amp;('1. Configuration'!$C$9+(9-1)*7+6),'3. Registre des congés'!$D$5:$D$200,"&gt;="&amp;('1. Configuration'!$C$9+(9-1)*7)))</f>
        <v/>
      </c>
      <c r="K13" s="106">
        <f>IF($A13="","",COUNTIFS('3. Registre des congés'!$A$5:$A$200,$A13,'3. Registre des congés'!$F$5:$F$200,"Approuvé",'3. Registre des congés'!$C$5:$C$200,"&lt;="&amp;('1. Configuration'!$C$9+(10-1)*7+6),'3. Registre des congés'!$D$5:$D$200,"&gt;="&amp;('1. Configuration'!$C$9+(10-1)*7)))</f>
        <v/>
      </c>
      <c r="L13" s="106">
        <f>IF($A13="","",COUNTIFS('3. Registre des congés'!$A$5:$A$200,$A13,'3. Registre des congés'!$F$5:$F$200,"Approuvé",'3. Registre des congés'!$C$5:$C$200,"&lt;="&amp;('1. Configuration'!$C$9+(11-1)*7+6),'3. Registre des congés'!$D$5:$D$200,"&gt;="&amp;('1. Configuration'!$C$9+(11-1)*7)))</f>
        <v/>
      </c>
      <c r="M13" s="106">
        <f>IF($A13="","",COUNTIFS('3. Registre des congés'!$A$5:$A$200,$A13,'3. Registre des congés'!$F$5:$F$200,"Approuvé",'3. Registre des congés'!$C$5:$C$200,"&lt;="&amp;('1. Configuration'!$C$9+(12-1)*7+6),'3. Registre des congés'!$D$5:$D$200,"&gt;="&amp;('1. Configuration'!$C$9+(12-1)*7)))</f>
        <v/>
      </c>
      <c r="N13" s="106">
        <f>IF($A13="","",COUNTIFS('3. Registre des congés'!$A$5:$A$200,$A13,'3. Registre des congés'!$F$5:$F$200,"Approuvé",'3. Registre des congés'!$C$5:$C$200,"&lt;="&amp;('1. Configuration'!$C$9+(13-1)*7+6),'3. Registre des congés'!$D$5:$D$200,"&gt;="&amp;('1. Configuration'!$C$9+(13-1)*7)))</f>
        <v/>
      </c>
      <c r="O13" s="106">
        <f>IF($A13="","",COUNTIFS('3. Registre des congés'!$A$5:$A$200,$A13,'3. Registre des congés'!$F$5:$F$200,"Approuvé",'3. Registre des congés'!$C$5:$C$200,"&lt;="&amp;('1. Configuration'!$C$9+(14-1)*7+6),'3. Registre des congés'!$D$5:$D$200,"&gt;="&amp;('1. Configuration'!$C$9+(14-1)*7)))</f>
        <v/>
      </c>
      <c r="P13" s="106">
        <f>IF($A13="","",COUNTIFS('3. Registre des congés'!$A$5:$A$200,$A13,'3. Registre des congés'!$F$5:$F$200,"Approuvé",'3. Registre des congés'!$C$5:$C$200,"&lt;="&amp;('1. Configuration'!$C$9+(15-1)*7+6),'3. Registre des congés'!$D$5:$D$200,"&gt;="&amp;('1. Configuration'!$C$9+(15-1)*7)))</f>
        <v/>
      </c>
      <c r="Q13" s="106">
        <f>IF($A13="","",COUNTIFS('3. Registre des congés'!$A$5:$A$200,$A13,'3. Registre des congés'!$F$5:$F$200,"Approuvé",'3. Registre des congés'!$C$5:$C$200,"&lt;="&amp;('1. Configuration'!$C$9+(16-1)*7+6),'3. Registre des congés'!$D$5:$D$200,"&gt;="&amp;('1. Configuration'!$C$9+(16-1)*7)))</f>
        <v/>
      </c>
      <c r="R13" s="106">
        <f>IF($A13="","",COUNTIFS('3. Registre des congés'!$A$5:$A$200,$A13,'3. Registre des congés'!$F$5:$F$200,"Approuvé",'3. Registre des congés'!$C$5:$C$200,"&lt;="&amp;('1. Configuration'!$C$9+(17-1)*7+6),'3. Registre des congés'!$D$5:$D$200,"&gt;="&amp;('1. Configuration'!$C$9+(17-1)*7)))</f>
        <v/>
      </c>
      <c r="S13" s="106">
        <f>IF($A13="","",COUNTIFS('3. Registre des congés'!$A$5:$A$200,$A13,'3. Registre des congés'!$F$5:$F$200,"Approuvé",'3. Registre des congés'!$C$5:$C$200,"&lt;="&amp;('1. Configuration'!$C$9+(18-1)*7+6),'3. Registre des congés'!$D$5:$D$200,"&gt;="&amp;('1. Configuration'!$C$9+(18-1)*7)))</f>
        <v/>
      </c>
      <c r="T13" s="106">
        <f>IF($A13="","",COUNTIFS('3. Registre des congés'!$A$5:$A$200,$A13,'3. Registre des congés'!$F$5:$F$200,"Approuvé",'3. Registre des congés'!$C$5:$C$200,"&lt;="&amp;('1. Configuration'!$C$9+(19-1)*7+6),'3. Registre des congés'!$D$5:$D$200,"&gt;="&amp;('1. Configuration'!$C$9+(19-1)*7)))</f>
        <v/>
      </c>
      <c r="U13" s="106">
        <f>IF($A13="","",COUNTIFS('3. Registre des congés'!$A$5:$A$200,$A13,'3. Registre des congés'!$F$5:$F$200,"Approuvé",'3. Registre des congés'!$C$5:$C$200,"&lt;="&amp;('1. Configuration'!$C$9+(20-1)*7+6),'3. Registre des congés'!$D$5:$D$200,"&gt;="&amp;('1. Configuration'!$C$9+(20-1)*7)))</f>
        <v/>
      </c>
      <c r="V13" s="106">
        <f>IF($A13="","",COUNTIFS('3. Registre des congés'!$A$5:$A$200,$A13,'3. Registre des congés'!$F$5:$F$200,"Approuvé",'3. Registre des congés'!$C$5:$C$200,"&lt;="&amp;('1. Configuration'!$C$9+(21-1)*7+6),'3. Registre des congés'!$D$5:$D$200,"&gt;="&amp;('1. Configuration'!$C$9+(21-1)*7)))</f>
        <v/>
      </c>
      <c r="W13" s="106">
        <f>IF($A13="","",COUNTIFS('3. Registre des congés'!$A$5:$A$200,$A13,'3. Registre des congés'!$F$5:$F$200,"Approuvé",'3. Registre des congés'!$C$5:$C$200,"&lt;="&amp;('1. Configuration'!$C$9+(22-1)*7+6),'3. Registre des congés'!$D$5:$D$200,"&gt;="&amp;('1. Configuration'!$C$9+(22-1)*7)))</f>
        <v/>
      </c>
      <c r="X13" s="106">
        <f>IF($A13="","",COUNTIFS('3. Registre des congés'!$A$5:$A$200,$A13,'3. Registre des congés'!$F$5:$F$200,"Approuvé",'3. Registre des congés'!$C$5:$C$200,"&lt;="&amp;('1. Configuration'!$C$9+(23-1)*7+6),'3. Registre des congés'!$D$5:$D$200,"&gt;="&amp;('1. Configuration'!$C$9+(23-1)*7)))</f>
        <v/>
      </c>
      <c r="Y13" s="106">
        <f>IF($A13="","",COUNTIFS('3. Registre des congés'!$A$5:$A$200,$A13,'3. Registre des congés'!$F$5:$F$200,"Approuvé",'3. Registre des congés'!$C$5:$C$200,"&lt;="&amp;('1. Configuration'!$C$9+(24-1)*7+6),'3. Registre des congés'!$D$5:$D$200,"&gt;="&amp;('1. Configuration'!$C$9+(24-1)*7)))</f>
        <v/>
      </c>
      <c r="Z13" s="106">
        <f>IF($A13="","",COUNTIFS('3. Registre des congés'!$A$5:$A$200,$A13,'3. Registre des congés'!$F$5:$F$200,"Approuvé",'3. Registre des congés'!$C$5:$C$200,"&lt;="&amp;('1. Configuration'!$C$9+(25-1)*7+6),'3. Registre des congés'!$D$5:$D$200,"&gt;="&amp;('1. Configuration'!$C$9+(25-1)*7)))</f>
        <v/>
      </c>
      <c r="AA13" s="106">
        <f>IF($A13="","",COUNTIFS('3. Registre des congés'!$A$5:$A$200,$A13,'3. Registre des congés'!$F$5:$F$200,"Approuvé",'3. Registre des congés'!$C$5:$C$200,"&lt;="&amp;('1. Configuration'!$C$9+(26-1)*7+6),'3. Registre des congés'!$D$5:$D$200,"&gt;="&amp;('1. Configuration'!$C$9+(26-1)*7)))</f>
        <v/>
      </c>
      <c r="AB13" s="106">
        <f>IF($A13="","",COUNTIFS('3. Registre des congés'!$A$5:$A$200,$A13,'3. Registre des congés'!$F$5:$F$200,"Approuvé",'3. Registre des congés'!$C$5:$C$200,"&lt;="&amp;('1. Configuration'!$C$9+(27-1)*7+6),'3. Registre des congés'!$D$5:$D$200,"&gt;="&amp;('1. Configuration'!$C$9+(27-1)*7)))</f>
        <v/>
      </c>
      <c r="AC13" s="106">
        <f>IF($A13="","",COUNTIFS('3. Registre des congés'!$A$5:$A$200,$A13,'3. Registre des congés'!$F$5:$F$200,"Approuvé",'3. Registre des congés'!$C$5:$C$200,"&lt;="&amp;('1. Configuration'!$C$9+(28-1)*7+6),'3. Registre des congés'!$D$5:$D$200,"&gt;="&amp;('1. Configuration'!$C$9+(28-1)*7)))</f>
        <v/>
      </c>
      <c r="AD13" s="106">
        <f>IF($A13="","",COUNTIFS('3. Registre des congés'!$A$5:$A$200,$A13,'3. Registre des congés'!$F$5:$F$200,"Approuvé",'3. Registre des congés'!$C$5:$C$200,"&lt;="&amp;('1. Configuration'!$C$9+(29-1)*7+6),'3. Registre des congés'!$D$5:$D$200,"&gt;="&amp;('1. Configuration'!$C$9+(29-1)*7)))</f>
        <v/>
      </c>
      <c r="AE13" s="106">
        <f>IF($A13="","",COUNTIFS('3. Registre des congés'!$A$5:$A$200,$A13,'3. Registre des congés'!$F$5:$F$200,"Approuvé",'3. Registre des congés'!$C$5:$C$200,"&lt;="&amp;('1. Configuration'!$C$9+(30-1)*7+6),'3. Registre des congés'!$D$5:$D$200,"&gt;="&amp;('1. Configuration'!$C$9+(30-1)*7)))</f>
        <v/>
      </c>
      <c r="AF13" s="106">
        <f>IF($A13="","",COUNTIFS('3. Registre des congés'!$A$5:$A$200,$A13,'3. Registre des congés'!$F$5:$F$200,"Approuvé",'3. Registre des congés'!$C$5:$C$200,"&lt;="&amp;('1. Configuration'!$C$9+(31-1)*7+6),'3. Registre des congés'!$D$5:$D$200,"&gt;="&amp;('1. Configuration'!$C$9+(31-1)*7)))</f>
        <v/>
      </c>
      <c r="AG13" s="106">
        <f>IF($A13="","",COUNTIFS('3. Registre des congés'!$A$5:$A$200,$A13,'3. Registre des congés'!$F$5:$F$200,"Approuvé",'3. Registre des congés'!$C$5:$C$200,"&lt;="&amp;('1. Configuration'!$C$9+(32-1)*7+6),'3. Registre des congés'!$D$5:$D$200,"&gt;="&amp;('1. Configuration'!$C$9+(32-1)*7)))</f>
        <v/>
      </c>
      <c r="AH13" s="106">
        <f>IF($A13="","",COUNTIFS('3. Registre des congés'!$A$5:$A$200,$A13,'3. Registre des congés'!$F$5:$F$200,"Approuvé",'3. Registre des congés'!$C$5:$C$200,"&lt;="&amp;('1. Configuration'!$C$9+(33-1)*7+6),'3. Registre des congés'!$D$5:$D$200,"&gt;="&amp;('1. Configuration'!$C$9+(33-1)*7)))</f>
        <v/>
      </c>
      <c r="AI13" s="106">
        <f>IF($A13="","",COUNTIFS('3. Registre des congés'!$A$5:$A$200,$A13,'3. Registre des congés'!$F$5:$F$200,"Approuvé",'3. Registre des congés'!$C$5:$C$200,"&lt;="&amp;('1. Configuration'!$C$9+(34-1)*7+6),'3. Registre des congés'!$D$5:$D$200,"&gt;="&amp;('1. Configuration'!$C$9+(34-1)*7)))</f>
        <v/>
      </c>
      <c r="AJ13" s="106">
        <f>IF($A13="","",COUNTIFS('3. Registre des congés'!$A$5:$A$200,$A13,'3. Registre des congés'!$F$5:$F$200,"Approuvé",'3. Registre des congés'!$C$5:$C$200,"&lt;="&amp;('1. Configuration'!$C$9+(35-1)*7+6),'3. Registre des congés'!$D$5:$D$200,"&gt;="&amp;('1. Configuration'!$C$9+(35-1)*7)))</f>
        <v/>
      </c>
      <c r="AK13" s="106">
        <f>IF($A13="","",COUNTIFS('3. Registre des congés'!$A$5:$A$200,$A13,'3. Registre des congés'!$F$5:$F$200,"Approuvé",'3. Registre des congés'!$C$5:$C$200,"&lt;="&amp;('1. Configuration'!$C$9+(36-1)*7+6),'3. Registre des congés'!$D$5:$D$200,"&gt;="&amp;('1. Configuration'!$C$9+(36-1)*7)))</f>
        <v/>
      </c>
      <c r="AL13" s="106">
        <f>IF($A13="","",COUNTIFS('3. Registre des congés'!$A$5:$A$200,$A13,'3. Registre des congés'!$F$5:$F$200,"Approuvé",'3. Registre des congés'!$C$5:$C$200,"&lt;="&amp;('1. Configuration'!$C$9+(37-1)*7+6),'3. Registre des congés'!$D$5:$D$200,"&gt;="&amp;('1. Configuration'!$C$9+(37-1)*7)))</f>
        <v/>
      </c>
      <c r="AM13" s="106">
        <f>IF($A13="","",COUNTIFS('3. Registre des congés'!$A$5:$A$200,$A13,'3. Registre des congés'!$F$5:$F$200,"Approuvé",'3. Registre des congés'!$C$5:$C$200,"&lt;="&amp;('1. Configuration'!$C$9+(38-1)*7+6),'3. Registre des congés'!$D$5:$D$200,"&gt;="&amp;('1. Configuration'!$C$9+(38-1)*7)))</f>
        <v/>
      </c>
      <c r="AN13" s="106">
        <f>IF($A13="","",COUNTIFS('3. Registre des congés'!$A$5:$A$200,$A13,'3. Registre des congés'!$F$5:$F$200,"Approuvé",'3. Registre des congés'!$C$5:$C$200,"&lt;="&amp;('1. Configuration'!$C$9+(39-1)*7+6),'3. Registre des congés'!$D$5:$D$200,"&gt;="&amp;('1. Configuration'!$C$9+(39-1)*7)))</f>
        <v/>
      </c>
      <c r="AO13" s="106">
        <f>IF($A13="","",COUNTIFS('3. Registre des congés'!$A$5:$A$200,$A13,'3. Registre des congés'!$F$5:$F$200,"Approuvé",'3. Registre des congés'!$C$5:$C$200,"&lt;="&amp;('1. Configuration'!$C$9+(40-1)*7+6),'3. Registre des congés'!$D$5:$D$200,"&gt;="&amp;('1. Configuration'!$C$9+(40-1)*7)))</f>
        <v/>
      </c>
      <c r="AP13" s="106">
        <f>IF($A13="","",COUNTIFS('3. Registre des congés'!$A$5:$A$200,$A13,'3. Registre des congés'!$F$5:$F$200,"Approuvé",'3. Registre des congés'!$C$5:$C$200,"&lt;="&amp;('1. Configuration'!$C$9+(41-1)*7+6),'3. Registre des congés'!$D$5:$D$200,"&gt;="&amp;('1. Configuration'!$C$9+(41-1)*7)))</f>
        <v/>
      </c>
      <c r="AQ13" s="106">
        <f>IF($A13="","",COUNTIFS('3. Registre des congés'!$A$5:$A$200,$A13,'3. Registre des congés'!$F$5:$F$200,"Approuvé",'3. Registre des congés'!$C$5:$C$200,"&lt;="&amp;('1. Configuration'!$C$9+(42-1)*7+6),'3. Registre des congés'!$D$5:$D$200,"&gt;="&amp;('1. Configuration'!$C$9+(42-1)*7)))</f>
        <v/>
      </c>
      <c r="AR13" s="106">
        <f>IF($A13="","",COUNTIFS('3. Registre des congés'!$A$5:$A$200,$A13,'3. Registre des congés'!$F$5:$F$200,"Approuvé",'3. Registre des congés'!$C$5:$C$200,"&lt;="&amp;('1. Configuration'!$C$9+(43-1)*7+6),'3. Registre des congés'!$D$5:$D$200,"&gt;="&amp;('1. Configuration'!$C$9+(43-1)*7)))</f>
        <v/>
      </c>
      <c r="AS13" s="106">
        <f>IF($A13="","",COUNTIFS('3. Registre des congés'!$A$5:$A$200,$A13,'3. Registre des congés'!$F$5:$F$200,"Approuvé",'3. Registre des congés'!$C$5:$C$200,"&lt;="&amp;('1. Configuration'!$C$9+(44-1)*7+6),'3. Registre des congés'!$D$5:$D$200,"&gt;="&amp;('1. Configuration'!$C$9+(44-1)*7)))</f>
        <v/>
      </c>
      <c r="AT13" s="106">
        <f>IF($A13="","",COUNTIFS('3. Registre des congés'!$A$5:$A$200,$A13,'3. Registre des congés'!$F$5:$F$200,"Approuvé",'3. Registre des congés'!$C$5:$C$200,"&lt;="&amp;('1. Configuration'!$C$9+(45-1)*7+6),'3. Registre des congés'!$D$5:$D$200,"&gt;="&amp;('1. Configuration'!$C$9+(45-1)*7)))</f>
        <v/>
      </c>
      <c r="AU13" s="106">
        <f>IF($A13="","",COUNTIFS('3. Registre des congés'!$A$5:$A$200,$A13,'3. Registre des congés'!$F$5:$F$200,"Approuvé",'3. Registre des congés'!$C$5:$C$200,"&lt;="&amp;('1. Configuration'!$C$9+(46-1)*7+6),'3. Registre des congés'!$D$5:$D$200,"&gt;="&amp;('1. Configuration'!$C$9+(46-1)*7)))</f>
        <v/>
      </c>
      <c r="AV13" s="106">
        <f>IF($A13="","",COUNTIFS('3. Registre des congés'!$A$5:$A$200,$A13,'3. Registre des congés'!$F$5:$F$200,"Approuvé",'3. Registre des congés'!$C$5:$C$200,"&lt;="&amp;('1. Configuration'!$C$9+(47-1)*7+6),'3. Registre des congés'!$D$5:$D$200,"&gt;="&amp;('1. Configuration'!$C$9+(47-1)*7)))</f>
        <v/>
      </c>
      <c r="AW13" s="106">
        <f>IF($A13="","",COUNTIFS('3. Registre des congés'!$A$5:$A$200,$A13,'3. Registre des congés'!$F$5:$F$200,"Approuvé",'3. Registre des congés'!$C$5:$C$200,"&lt;="&amp;('1. Configuration'!$C$9+(48-1)*7+6),'3. Registre des congés'!$D$5:$D$200,"&gt;="&amp;('1. Configuration'!$C$9+(48-1)*7)))</f>
        <v/>
      </c>
      <c r="AX13" s="106">
        <f>IF($A13="","",COUNTIFS('3. Registre des congés'!$A$5:$A$200,$A13,'3. Registre des congés'!$F$5:$F$200,"Approuvé",'3. Registre des congés'!$C$5:$C$200,"&lt;="&amp;('1. Configuration'!$C$9+(49-1)*7+6),'3. Registre des congés'!$D$5:$D$200,"&gt;="&amp;('1. Configuration'!$C$9+(49-1)*7)))</f>
        <v/>
      </c>
      <c r="AY13" s="106">
        <f>IF($A13="","",COUNTIFS('3. Registre des congés'!$A$5:$A$200,$A13,'3. Registre des congés'!$F$5:$F$200,"Approuvé",'3. Registre des congés'!$C$5:$C$200,"&lt;="&amp;('1. Configuration'!$C$9+(50-1)*7+6),'3. Registre des congés'!$D$5:$D$200,"&gt;="&amp;('1. Configuration'!$C$9+(50-1)*7)))</f>
        <v/>
      </c>
      <c r="AZ13" s="106">
        <f>IF($A13="","",COUNTIFS('3. Registre des congés'!$A$5:$A$200,$A13,'3. Registre des congés'!$F$5:$F$200,"Approuvé",'3. Registre des congés'!$C$5:$C$200,"&lt;="&amp;('1. Configuration'!$C$9+(51-1)*7+6),'3. Registre des congés'!$D$5:$D$200,"&gt;="&amp;('1. Configuration'!$C$9+(51-1)*7)))</f>
        <v/>
      </c>
      <c r="BA13" s="106">
        <f>IF($A13="","",COUNTIFS('3. Registre des congés'!$A$5:$A$200,$A13,'3. Registre des congés'!$F$5:$F$200,"Approuvé",'3. Registre des congés'!$C$5:$C$200,"&lt;="&amp;('1. Configuration'!$C$9+(52-1)*7+6),'3. Registre des congés'!$D$5:$D$200,"&gt;="&amp;('1. Configuration'!$C$9+(52-1)*7)))</f>
        <v/>
      </c>
    </row>
    <row r="14" ht="18" customHeight="1" s="55">
      <c r="A14" s="105">
        <f>IF('2. Employés'!A14="","",'2. Employés'!A14)</f>
        <v/>
      </c>
      <c r="B14" s="106">
        <f>IF($A14="","",COUNTIFS('3. Registre des congés'!$A$5:$A$200,$A14,'3. Registre des congés'!$F$5:$F$200,"Approuvé",'3. Registre des congés'!$C$5:$C$200,"&lt;="&amp;('1. Configuration'!$C$9+(1-1)*7+6),'3. Registre des congés'!$D$5:$D$200,"&gt;="&amp;('1. Configuration'!$C$9+(1-1)*7)))</f>
        <v/>
      </c>
      <c r="C14" s="106">
        <f>IF($A14="","",COUNTIFS('3. Registre des congés'!$A$5:$A$200,$A14,'3. Registre des congés'!$F$5:$F$200,"Approuvé",'3. Registre des congés'!$C$5:$C$200,"&lt;="&amp;('1. Configuration'!$C$9+(2-1)*7+6),'3. Registre des congés'!$D$5:$D$200,"&gt;="&amp;('1. Configuration'!$C$9+(2-1)*7)))</f>
        <v/>
      </c>
      <c r="D14" s="106">
        <f>IF($A14="","",COUNTIFS('3. Registre des congés'!$A$5:$A$200,$A14,'3. Registre des congés'!$F$5:$F$200,"Approuvé",'3. Registre des congés'!$C$5:$C$200,"&lt;="&amp;('1. Configuration'!$C$9+(3-1)*7+6),'3. Registre des congés'!$D$5:$D$200,"&gt;="&amp;('1. Configuration'!$C$9+(3-1)*7)))</f>
        <v/>
      </c>
      <c r="E14" s="106">
        <f>IF($A14="","",COUNTIFS('3. Registre des congés'!$A$5:$A$200,$A14,'3. Registre des congés'!$F$5:$F$200,"Approuvé",'3. Registre des congés'!$C$5:$C$200,"&lt;="&amp;('1. Configuration'!$C$9+(4-1)*7+6),'3. Registre des congés'!$D$5:$D$200,"&gt;="&amp;('1. Configuration'!$C$9+(4-1)*7)))</f>
        <v/>
      </c>
      <c r="F14" s="106">
        <f>IF($A14="","",COUNTIFS('3. Registre des congés'!$A$5:$A$200,$A14,'3. Registre des congés'!$F$5:$F$200,"Approuvé",'3. Registre des congés'!$C$5:$C$200,"&lt;="&amp;('1. Configuration'!$C$9+(5-1)*7+6),'3. Registre des congés'!$D$5:$D$200,"&gt;="&amp;('1. Configuration'!$C$9+(5-1)*7)))</f>
        <v/>
      </c>
      <c r="G14" s="106">
        <f>IF($A14="","",COUNTIFS('3. Registre des congés'!$A$5:$A$200,$A14,'3. Registre des congés'!$F$5:$F$200,"Approuvé",'3. Registre des congés'!$C$5:$C$200,"&lt;="&amp;('1. Configuration'!$C$9+(6-1)*7+6),'3. Registre des congés'!$D$5:$D$200,"&gt;="&amp;('1. Configuration'!$C$9+(6-1)*7)))</f>
        <v/>
      </c>
      <c r="H14" s="106">
        <f>IF($A14="","",COUNTIFS('3. Registre des congés'!$A$5:$A$200,$A14,'3. Registre des congés'!$F$5:$F$200,"Approuvé",'3. Registre des congés'!$C$5:$C$200,"&lt;="&amp;('1. Configuration'!$C$9+(7-1)*7+6),'3. Registre des congés'!$D$5:$D$200,"&gt;="&amp;('1. Configuration'!$C$9+(7-1)*7)))</f>
        <v/>
      </c>
      <c r="I14" s="106">
        <f>IF($A14="","",COUNTIFS('3. Registre des congés'!$A$5:$A$200,$A14,'3. Registre des congés'!$F$5:$F$200,"Approuvé",'3. Registre des congés'!$C$5:$C$200,"&lt;="&amp;('1. Configuration'!$C$9+(8-1)*7+6),'3. Registre des congés'!$D$5:$D$200,"&gt;="&amp;('1. Configuration'!$C$9+(8-1)*7)))</f>
        <v/>
      </c>
      <c r="J14" s="106">
        <f>IF($A14="","",COUNTIFS('3. Registre des congés'!$A$5:$A$200,$A14,'3. Registre des congés'!$F$5:$F$200,"Approuvé",'3. Registre des congés'!$C$5:$C$200,"&lt;="&amp;('1. Configuration'!$C$9+(9-1)*7+6),'3. Registre des congés'!$D$5:$D$200,"&gt;="&amp;('1. Configuration'!$C$9+(9-1)*7)))</f>
        <v/>
      </c>
      <c r="K14" s="106">
        <f>IF($A14="","",COUNTIFS('3. Registre des congés'!$A$5:$A$200,$A14,'3. Registre des congés'!$F$5:$F$200,"Approuvé",'3. Registre des congés'!$C$5:$C$200,"&lt;="&amp;('1. Configuration'!$C$9+(10-1)*7+6),'3. Registre des congés'!$D$5:$D$200,"&gt;="&amp;('1. Configuration'!$C$9+(10-1)*7)))</f>
        <v/>
      </c>
      <c r="L14" s="106">
        <f>IF($A14="","",COUNTIFS('3. Registre des congés'!$A$5:$A$200,$A14,'3. Registre des congés'!$F$5:$F$200,"Approuvé",'3. Registre des congés'!$C$5:$C$200,"&lt;="&amp;('1. Configuration'!$C$9+(11-1)*7+6),'3. Registre des congés'!$D$5:$D$200,"&gt;="&amp;('1. Configuration'!$C$9+(11-1)*7)))</f>
        <v/>
      </c>
      <c r="M14" s="106">
        <f>IF($A14="","",COUNTIFS('3. Registre des congés'!$A$5:$A$200,$A14,'3. Registre des congés'!$F$5:$F$200,"Approuvé",'3. Registre des congés'!$C$5:$C$200,"&lt;="&amp;('1. Configuration'!$C$9+(12-1)*7+6),'3. Registre des congés'!$D$5:$D$200,"&gt;="&amp;('1. Configuration'!$C$9+(12-1)*7)))</f>
        <v/>
      </c>
      <c r="N14" s="106">
        <f>IF($A14="","",COUNTIFS('3. Registre des congés'!$A$5:$A$200,$A14,'3. Registre des congés'!$F$5:$F$200,"Approuvé",'3. Registre des congés'!$C$5:$C$200,"&lt;="&amp;('1. Configuration'!$C$9+(13-1)*7+6),'3. Registre des congés'!$D$5:$D$200,"&gt;="&amp;('1. Configuration'!$C$9+(13-1)*7)))</f>
        <v/>
      </c>
      <c r="O14" s="106">
        <f>IF($A14="","",COUNTIFS('3. Registre des congés'!$A$5:$A$200,$A14,'3. Registre des congés'!$F$5:$F$200,"Approuvé",'3. Registre des congés'!$C$5:$C$200,"&lt;="&amp;('1. Configuration'!$C$9+(14-1)*7+6),'3. Registre des congés'!$D$5:$D$200,"&gt;="&amp;('1. Configuration'!$C$9+(14-1)*7)))</f>
        <v/>
      </c>
      <c r="P14" s="106">
        <f>IF($A14="","",COUNTIFS('3. Registre des congés'!$A$5:$A$200,$A14,'3. Registre des congés'!$F$5:$F$200,"Approuvé",'3. Registre des congés'!$C$5:$C$200,"&lt;="&amp;('1. Configuration'!$C$9+(15-1)*7+6),'3. Registre des congés'!$D$5:$D$200,"&gt;="&amp;('1. Configuration'!$C$9+(15-1)*7)))</f>
        <v/>
      </c>
      <c r="Q14" s="106">
        <f>IF($A14="","",COUNTIFS('3. Registre des congés'!$A$5:$A$200,$A14,'3. Registre des congés'!$F$5:$F$200,"Approuvé",'3. Registre des congés'!$C$5:$C$200,"&lt;="&amp;('1. Configuration'!$C$9+(16-1)*7+6),'3. Registre des congés'!$D$5:$D$200,"&gt;="&amp;('1. Configuration'!$C$9+(16-1)*7)))</f>
        <v/>
      </c>
      <c r="R14" s="106">
        <f>IF($A14="","",COUNTIFS('3. Registre des congés'!$A$5:$A$200,$A14,'3. Registre des congés'!$F$5:$F$200,"Approuvé",'3. Registre des congés'!$C$5:$C$200,"&lt;="&amp;('1. Configuration'!$C$9+(17-1)*7+6),'3. Registre des congés'!$D$5:$D$200,"&gt;="&amp;('1. Configuration'!$C$9+(17-1)*7)))</f>
        <v/>
      </c>
      <c r="S14" s="106">
        <f>IF($A14="","",COUNTIFS('3. Registre des congés'!$A$5:$A$200,$A14,'3. Registre des congés'!$F$5:$F$200,"Approuvé",'3. Registre des congés'!$C$5:$C$200,"&lt;="&amp;('1. Configuration'!$C$9+(18-1)*7+6),'3. Registre des congés'!$D$5:$D$200,"&gt;="&amp;('1. Configuration'!$C$9+(18-1)*7)))</f>
        <v/>
      </c>
      <c r="T14" s="106">
        <f>IF($A14="","",COUNTIFS('3. Registre des congés'!$A$5:$A$200,$A14,'3. Registre des congés'!$F$5:$F$200,"Approuvé",'3. Registre des congés'!$C$5:$C$200,"&lt;="&amp;('1. Configuration'!$C$9+(19-1)*7+6),'3. Registre des congés'!$D$5:$D$200,"&gt;="&amp;('1. Configuration'!$C$9+(19-1)*7)))</f>
        <v/>
      </c>
      <c r="U14" s="106">
        <f>IF($A14="","",COUNTIFS('3. Registre des congés'!$A$5:$A$200,$A14,'3. Registre des congés'!$F$5:$F$200,"Approuvé",'3. Registre des congés'!$C$5:$C$200,"&lt;="&amp;('1. Configuration'!$C$9+(20-1)*7+6),'3. Registre des congés'!$D$5:$D$200,"&gt;="&amp;('1. Configuration'!$C$9+(20-1)*7)))</f>
        <v/>
      </c>
      <c r="V14" s="106">
        <f>IF($A14="","",COUNTIFS('3. Registre des congés'!$A$5:$A$200,$A14,'3. Registre des congés'!$F$5:$F$200,"Approuvé",'3. Registre des congés'!$C$5:$C$200,"&lt;="&amp;('1. Configuration'!$C$9+(21-1)*7+6),'3. Registre des congés'!$D$5:$D$200,"&gt;="&amp;('1. Configuration'!$C$9+(21-1)*7)))</f>
        <v/>
      </c>
      <c r="W14" s="106">
        <f>IF($A14="","",COUNTIFS('3. Registre des congés'!$A$5:$A$200,$A14,'3. Registre des congés'!$F$5:$F$200,"Approuvé",'3. Registre des congés'!$C$5:$C$200,"&lt;="&amp;('1. Configuration'!$C$9+(22-1)*7+6),'3. Registre des congés'!$D$5:$D$200,"&gt;="&amp;('1. Configuration'!$C$9+(22-1)*7)))</f>
        <v/>
      </c>
      <c r="X14" s="106">
        <f>IF($A14="","",COUNTIFS('3. Registre des congés'!$A$5:$A$200,$A14,'3. Registre des congés'!$F$5:$F$200,"Approuvé",'3. Registre des congés'!$C$5:$C$200,"&lt;="&amp;('1. Configuration'!$C$9+(23-1)*7+6),'3. Registre des congés'!$D$5:$D$200,"&gt;="&amp;('1. Configuration'!$C$9+(23-1)*7)))</f>
        <v/>
      </c>
      <c r="Y14" s="106">
        <f>IF($A14="","",COUNTIFS('3. Registre des congés'!$A$5:$A$200,$A14,'3. Registre des congés'!$F$5:$F$200,"Approuvé",'3. Registre des congés'!$C$5:$C$200,"&lt;="&amp;('1. Configuration'!$C$9+(24-1)*7+6),'3. Registre des congés'!$D$5:$D$200,"&gt;="&amp;('1. Configuration'!$C$9+(24-1)*7)))</f>
        <v/>
      </c>
      <c r="Z14" s="106">
        <f>IF($A14="","",COUNTIFS('3. Registre des congés'!$A$5:$A$200,$A14,'3. Registre des congés'!$F$5:$F$200,"Approuvé",'3. Registre des congés'!$C$5:$C$200,"&lt;="&amp;('1. Configuration'!$C$9+(25-1)*7+6),'3. Registre des congés'!$D$5:$D$200,"&gt;="&amp;('1. Configuration'!$C$9+(25-1)*7)))</f>
        <v/>
      </c>
      <c r="AA14" s="106">
        <f>IF($A14="","",COUNTIFS('3. Registre des congés'!$A$5:$A$200,$A14,'3. Registre des congés'!$F$5:$F$200,"Approuvé",'3. Registre des congés'!$C$5:$C$200,"&lt;="&amp;('1. Configuration'!$C$9+(26-1)*7+6),'3. Registre des congés'!$D$5:$D$200,"&gt;="&amp;('1. Configuration'!$C$9+(26-1)*7)))</f>
        <v/>
      </c>
      <c r="AB14" s="106">
        <f>IF($A14="","",COUNTIFS('3. Registre des congés'!$A$5:$A$200,$A14,'3. Registre des congés'!$F$5:$F$200,"Approuvé",'3. Registre des congés'!$C$5:$C$200,"&lt;="&amp;('1. Configuration'!$C$9+(27-1)*7+6),'3. Registre des congés'!$D$5:$D$200,"&gt;="&amp;('1. Configuration'!$C$9+(27-1)*7)))</f>
        <v/>
      </c>
      <c r="AC14" s="106">
        <f>IF($A14="","",COUNTIFS('3. Registre des congés'!$A$5:$A$200,$A14,'3. Registre des congés'!$F$5:$F$200,"Approuvé",'3. Registre des congés'!$C$5:$C$200,"&lt;="&amp;('1. Configuration'!$C$9+(28-1)*7+6),'3. Registre des congés'!$D$5:$D$200,"&gt;="&amp;('1. Configuration'!$C$9+(28-1)*7)))</f>
        <v/>
      </c>
      <c r="AD14" s="106">
        <f>IF($A14="","",COUNTIFS('3. Registre des congés'!$A$5:$A$200,$A14,'3. Registre des congés'!$F$5:$F$200,"Approuvé",'3. Registre des congés'!$C$5:$C$200,"&lt;="&amp;('1. Configuration'!$C$9+(29-1)*7+6),'3. Registre des congés'!$D$5:$D$200,"&gt;="&amp;('1. Configuration'!$C$9+(29-1)*7)))</f>
        <v/>
      </c>
      <c r="AE14" s="106">
        <f>IF($A14="","",COUNTIFS('3. Registre des congés'!$A$5:$A$200,$A14,'3. Registre des congés'!$F$5:$F$200,"Approuvé",'3. Registre des congés'!$C$5:$C$200,"&lt;="&amp;('1. Configuration'!$C$9+(30-1)*7+6),'3. Registre des congés'!$D$5:$D$200,"&gt;="&amp;('1. Configuration'!$C$9+(30-1)*7)))</f>
        <v/>
      </c>
      <c r="AF14" s="106">
        <f>IF($A14="","",COUNTIFS('3. Registre des congés'!$A$5:$A$200,$A14,'3. Registre des congés'!$F$5:$F$200,"Approuvé",'3. Registre des congés'!$C$5:$C$200,"&lt;="&amp;('1. Configuration'!$C$9+(31-1)*7+6),'3. Registre des congés'!$D$5:$D$200,"&gt;="&amp;('1. Configuration'!$C$9+(31-1)*7)))</f>
        <v/>
      </c>
      <c r="AG14" s="106">
        <f>IF($A14="","",COUNTIFS('3. Registre des congés'!$A$5:$A$200,$A14,'3. Registre des congés'!$F$5:$F$200,"Approuvé",'3. Registre des congés'!$C$5:$C$200,"&lt;="&amp;('1. Configuration'!$C$9+(32-1)*7+6),'3. Registre des congés'!$D$5:$D$200,"&gt;="&amp;('1. Configuration'!$C$9+(32-1)*7)))</f>
        <v/>
      </c>
      <c r="AH14" s="106">
        <f>IF($A14="","",COUNTIFS('3. Registre des congés'!$A$5:$A$200,$A14,'3. Registre des congés'!$F$5:$F$200,"Approuvé",'3. Registre des congés'!$C$5:$C$200,"&lt;="&amp;('1. Configuration'!$C$9+(33-1)*7+6),'3. Registre des congés'!$D$5:$D$200,"&gt;="&amp;('1. Configuration'!$C$9+(33-1)*7)))</f>
        <v/>
      </c>
      <c r="AI14" s="106">
        <f>IF($A14="","",COUNTIFS('3. Registre des congés'!$A$5:$A$200,$A14,'3. Registre des congés'!$F$5:$F$200,"Approuvé",'3. Registre des congés'!$C$5:$C$200,"&lt;="&amp;('1. Configuration'!$C$9+(34-1)*7+6),'3. Registre des congés'!$D$5:$D$200,"&gt;="&amp;('1. Configuration'!$C$9+(34-1)*7)))</f>
        <v/>
      </c>
      <c r="AJ14" s="106">
        <f>IF($A14="","",COUNTIFS('3. Registre des congés'!$A$5:$A$200,$A14,'3. Registre des congés'!$F$5:$F$200,"Approuvé",'3. Registre des congés'!$C$5:$C$200,"&lt;="&amp;('1. Configuration'!$C$9+(35-1)*7+6),'3. Registre des congés'!$D$5:$D$200,"&gt;="&amp;('1. Configuration'!$C$9+(35-1)*7)))</f>
        <v/>
      </c>
      <c r="AK14" s="106">
        <f>IF($A14="","",COUNTIFS('3. Registre des congés'!$A$5:$A$200,$A14,'3. Registre des congés'!$F$5:$F$200,"Approuvé",'3. Registre des congés'!$C$5:$C$200,"&lt;="&amp;('1. Configuration'!$C$9+(36-1)*7+6),'3. Registre des congés'!$D$5:$D$200,"&gt;="&amp;('1. Configuration'!$C$9+(36-1)*7)))</f>
        <v/>
      </c>
      <c r="AL14" s="106">
        <f>IF($A14="","",COUNTIFS('3. Registre des congés'!$A$5:$A$200,$A14,'3. Registre des congés'!$F$5:$F$200,"Approuvé",'3. Registre des congés'!$C$5:$C$200,"&lt;="&amp;('1. Configuration'!$C$9+(37-1)*7+6),'3. Registre des congés'!$D$5:$D$200,"&gt;="&amp;('1. Configuration'!$C$9+(37-1)*7)))</f>
        <v/>
      </c>
      <c r="AM14" s="106">
        <f>IF($A14="","",COUNTIFS('3. Registre des congés'!$A$5:$A$200,$A14,'3. Registre des congés'!$F$5:$F$200,"Approuvé",'3. Registre des congés'!$C$5:$C$200,"&lt;="&amp;('1. Configuration'!$C$9+(38-1)*7+6),'3. Registre des congés'!$D$5:$D$200,"&gt;="&amp;('1. Configuration'!$C$9+(38-1)*7)))</f>
        <v/>
      </c>
      <c r="AN14" s="106">
        <f>IF($A14="","",COUNTIFS('3. Registre des congés'!$A$5:$A$200,$A14,'3. Registre des congés'!$F$5:$F$200,"Approuvé",'3. Registre des congés'!$C$5:$C$200,"&lt;="&amp;('1. Configuration'!$C$9+(39-1)*7+6),'3. Registre des congés'!$D$5:$D$200,"&gt;="&amp;('1. Configuration'!$C$9+(39-1)*7)))</f>
        <v/>
      </c>
      <c r="AO14" s="106">
        <f>IF($A14="","",COUNTIFS('3. Registre des congés'!$A$5:$A$200,$A14,'3. Registre des congés'!$F$5:$F$200,"Approuvé",'3. Registre des congés'!$C$5:$C$200,"&lt;="&amp;('1. Configuration'!$C$9+(40-1)*7+6),'3. Registre des congés'!$D$5:$D$200,"&gt;="&amp;('1. Configuration'!$C$9+(40-1)*7)))</f>
        <v/>
      </c>
      <c r="AP14" s="106">
        <f>IF($A14="","",COUNTIFS('3. Registre des congés'!$A$5:$A$200,$A14,'3. Registre des congés'!$F$5:$F$200,"Approuvé",'3. Registre des congés'!$C$5:$C$200,"&lt;="&amp;('1. Configuration'!$C$9+(41-1)*7+6),'3. Registre des congés'!$D$5:$D$200,"&gt;="&amp;('1. Configuration'!$C$9+(41-1)*7)))</f>
        <v/>
      </c>
      <c r="AQ14" s="106">
        <f>IF($A14="","",COUNTIFS('3. Registre des congés'!$A$5:$A$200,$A14,'3. Registre des congés'!$F$5:$F$200,"Approuvé",'3. Registre des congés'!$C$5:$C$200,"&lt;="&amp;('1. Configuration'!$C$9+(42-1)*7+6),'3. Registre des congés'!$D$5:$D$200,"&gt;="&amp;('1. Configuration'!$C$9+(42-1)*7)))</f>
        <v/>
      </c>
      <c r="AR14" s="106">
        <f>IF($A14="","",COUNTIFS('3. Registre des congés'!$A$5:$A$200,$A14,'3. Registre des congés'!$F$5:$F$200,"Approuvé",'3. Registre des congés'!$C$5:$C$200,"&lt;="&amp;('1. Configuration'!$C$9+(43-1)*7+6),'3. Registre des congés'!$D$5:$D$200,"&gt;="&amp;('1. Configuration'!$C$9+(43-1)*7)))</f>
        <v/>
      </c>
      <c r="AS14" s="106">
        <f>IF($A14="","",COUNTIFS('3. Registre des congés'!$A$5:$A$200,$A14,'3. Registre des congés'!$F$5:$F$200,"Approuvé",'3. Registre des congés'!$C$5:$C$200,"&lt;="&amp;('1. Configuration'!$C$9+(44-1)*7+6),'3. Registre des congés'!$D$5:$D$200,"&gt;="&amp;('1. Configuration'!$C$9+(44-1)*7)))</f>
        <v/>
      </c>
      <c r="AT14" s="106">
        <f>IF($A14="","",COUNTIFS('3. Registre des congés'!$A$5:$A$200,$A14,'3. Registre des congés'!$F$5:$F$200,"Approuvé",'3. Registre des congés'!$C$5:$C$200,"&lt;="&amp;('1. Configuration'!$C$9+(45-1)*7+6),'3. Registre des congés'!$D$5:$D$200,"&gt;="&amp;('1. Configuration'!$C$9+(45-1)*7)))</f>
        <v/>
      </c>
      <c r="AU14" s="106">
        <f>IF($A14="","",COUNTIFS('3. Registre des congés'!$A$5:$A$200,$A14,'3. Registre des congés'!$F$5:$F$200,"Approuvé",'3. Registre des congés'!$C$5:$C$200,"&lt;="&amp;('1. Configuration'!$C$9+(46-1)*7+6),'3. Registre des congés'!$D$5:$D$200,"&gt;="&amp;('1. Configuration'!$C$9+(46-1)*7)))</f>
        <v/>
      </c>
      <c r="AV14" s="106">
        <f>IF($A14="","",COUNTIFS('3. Registre des congés'!$A$5:$A$200,$A14,'3. Registre des congés'!$F$5:$F$200,"Approuvé",'3. Registre des congés'!$C$5:$C$200,"&lt;="&amp;('1. Configuration'!$C$9+(47-1)*7+6),'3. Registre des congés'!$D$5:$D$200,"&gt;="&amp;('1. Configuration'!$C$9+(47-1)*7)))</f>
        <v/>
      </c>
      <c r="AW14" s="106">
        <f>IF($A14="","",COUNTIFS('3. Registre des congés'!$A$5:$A$200,$A14,'3. Registre des congés'!$F$5:$F$200,"Approuvé",'3. Registre des congés'!$C$5:$C$200,"&lt;="&amp;('1. Configuration'!$C$9+(48-1)*7+6),'3. Registre des congés'!$D$5:$D$200,"&gt;="&amp;('1. Configuration'!$C$9+(48-1)*7)))</f>
        <v/>
      </c>
      <c r="AX14" s="106">
        <f>IF($A14="","",COUNTIFS('3. Registre des congés'!$A$5:$A$200,$A14,'3. Registre des congés'!$F$5:$F$200,"Approuvé",'3. Registre des congés'!$C$5:$C$200,"&lt;="&amp;('1. Configuration'!$C$9+(49-1)*7+6),'3. Registre des congés'!$D$5:$D$200,"&gt;="&amp;('1. Configuration'!$C$9+(49-1)*7)))</f>
        <v/>
      </c>
      <c r="AY14" s="106">
        <f>IF($A14="","",COUNTIFS('3. Registre des congés'!$A$5:$A$200,$A14,'3. Registre des congés'!$F$5:$F$200,"Approuvé",'3. Registre des congés'!$C$5:$C$200,"&lt;="&amp;('1. Configuration'!$C$9+(50-1)*7+6),'3. Registre des congés'!$D$5:$D$200,"&gt;="&amp;('1. Configuration'!$C$9+(50-1)*7)))</f>
        <v/>
      </c>
      <c r="AZ14" s="106">
        <f>IF($A14="","",COUNTIFS('3. Registre des congés'!$A$5:$A$200,$A14,'3. Registre des congés'!$F$5:$F$200,"Approuvé",'3. Registre des congés'!$C$5:$C$200,"&lt;="&amp;('1. Configuration'!$C$9+(51-1)*7+6),'3. Registre des congés'!$D$5:$D$200,"&gt;="&amp;('1. Configuration'!$C$9+(51-1)*7)))</f>
        <v/>
      </c>
      <c r="BA14" s="106">
        <f>IF($A14="","",COUNTIFS('3. Registre des congés'!$A$5:$A$200,$A14,'3. Registre des congés'!$F$5:$F$200,"Approuvé",'3. Registre des congés'!$C$5:$C$200,"&lt;="&amp;('1. Configuration'!$C$9+(52-1)*7+6),'3. Registre des congés'!$D$5:$D$200,"&gt;="&amp;('1. Configuration'!$C$9+(52-1)*7)))</f>
        <v/>
      </c>
    </row>
    <row r="15" ht="18" customHeight="1" s="55">
      <c r="A15" s="105">
        <f>IF('2. Employés'!A15="","",'2. Employés'!A15)</f>
        <v/>
      </c>
      <c r="B15" s="106">
        <f>IF($A15="","",COUNTIFS('3. Registre des congés'!$A$5:$A$200,$A15,'3. Registre des congés'!$F$5:$F$200,"Approuvé",'3. Registre des congés'!$C$5:$C$200,"&lt;="&amp;('1. Configuration'!$C$9+(1-1)*7+6),'3. Registre des congés'!$D$5:$D$200,"&gt;="&amp;('1. Configuration'!$C$9+(1-1)*7)))</f>
        <v/>
      </c>
      <c r="C15" s="106">
        <f>IF($A15="","",COUNTIFS('3. Registre des congés'!$A$5:$A$200,$A15,'3. Registre des congés'!$F$5:$F$200,"Approuvé",'3. Registre des congés'!$C$5:$C$200,"&lt;="&amp;('1. Configuration'!$C$9+(2-1)*7+6),'3. Registre des congés'!$D$5:$D$200,"&gt;="&amp;('1. Configuration'!$C$9+(2-1)*7)))</f>
        <v/>
      </c>
      <c r="D15" s="106">
        <f>IF($A15="","",COUNTIFS('3. Registre des congés'!$A$5:$A$200,$A15,'3. Registre des congés'!$F$5:$F$200,"Approuvé",'3. Registre des congés'!$C$5:$C$200,"&lt;="&amp;('1. Configuration'!$C$9+(3-1)*7+6),'3. Registre des congés'!$D$5:$D$200,"&gt;="&amp;('1. Configuration'!$C$9+(3-1)*7)))</f>
        <v/>
      </c>
      <c r="E15" s="106">
        <f>IF($A15="","",COUNTIFS('3. Registre des congés'!$A$5:$A$200,$A15,'3. Registre des congés'!$F$5:$F$200,"Approuvé",'3. Registre des congés'!$C$5:$C$200,"&lt;="&amp;('1. Configuration'!$C$9+(4-1)*7+6),'3. Registre des congés'!$D$5:$D$200,"&gt;="&amp;('1. Configuration'!$C$9+(4-1)*7)))</f>
        <v/>
      </c>
      <c r="F15" s="106">
        <f>IF($A15="","",COUNTIFS('3. Registre des congés'!$A$5:$A$200,$A15,'3. Registre des congés'!$F$5:$F$200,"Approuvé",'3. Registre des congés'!$C$5:$C$200,"&lt;="&amp;('1. Configuration'!$C$9+(5-1)*7+6),'3. Registre des congés'!$D$5:$D$200,"&gt;="&amp;('1. Configuration'!$C$9+(5-1)*7)))</f>
        <v/>
      </c>
      <c r="G15" s="106">
        <f>IF($A15="","",COUNTIFS('3. Registre des congés'!$A$5:$A$200,$A15,'3. Registre des congés'!$F$5:$F$200,"Approuvé",'3. Registre des congés'!$C$5:$C$200,"&lt;="&amp;('1. Configuration'!$C$9+(6-1)*7+6),'3. Registre des congés'!$D$5:$D$200,"&gt;="&amp;('1. Configuration'!$C$9+(6-1)*7)))</f>
        <v/>
      </c>
      <c r="H15" s="106">
        <f>IF($A15="","",COUNTIFS('3. Registre des congés'!$A$5:$A$200,$A15,'3. Registre des congés'!$F$5:$F$200,"Approuvé",'3. Registre des congés'!$C$5:$C$200,"&lt;="&amp;('1. Configuration'!$C$9+(7-1)*7+6),'3. Registre des congés'!$D$5:$D$200,"&gt;="&amp;('1. Configuration'!$C$9+(7-1)*7)))</f>
        <v/>
      </c>
      <c r="I15" s="106">
        <f>IF($A15="","",COUNTIFS('3. Registre des congés'!$A$5:$A$200,$A15,'3. Registre des congés'!$F$5:$F$200,"Approuvé",'3. Registre des congés'!$C$5:$C$200,"&lt;="&amp;('1. Configuration'!$C$9+(8-1)*7+6),'3. Registre des congés'!$D$5:$D$200,"&gt;="&amp;('1. Configuration'!$C$9+(8-1)*7)))</f>
        <v/>
      </c>
      <c r="J15" s="106">
        <f>IF($A15="","",COUNTIFS('3. Registre des congés'!$A$5:$A$200,$A15,'3. Registre des congés'!$F$5:$F$200,"Approuvé",'3. Registre des congés'!$C$5:$C$200,"&lt;="&amp;('1. Configuration'!$C$9+(9-1)*7+6),'3. Registre des congés'!$D$5:$D$200,"&gt;="&amp;('1. Configuration'!$C$9+(9-1)*7)))</f>
        <v/>
      </c>
      <c r="K15" s="106">
        <f>IF($A15="","",COUNTIFS('3. Registre des congés'!$A$5:$A$200,$A15,'3. Registre des congés'!$F$5:$F$200,"Approuvé",'3. Registre des congés'!$C$5:$C$200,"&lt;="&amp;('1. Configuration'!$C$9+(10-1)*7+6),'3. Registre des congés'!$D$5:$D$200,"&gt;="&amp;('1. Configuration'!$C$9+(10-1)*7)))</f>
        <v/>
      </c>
      <c r="L15" s="106">
        <f>IF($A15="","",COUNTIFS('3. Registre des congés'!$A$5:$A$200,$A15,'3. Registre des congés'!$F$5:$F$200,"Approuvé",'3. Registre des congés'!$C$5:$C$200,"&lt;="&amp;('1. Configuration'!$C$9+(11-1)*7+6),'3. Registre des congés'!$D$5:$D$200,"&gt;="&amp;('1. Configuration'!$C$9+(11-1)*7)))</f>
        <v/>
      </c>
      <c r="M15" s="106">
        <f>IF($A15="","",COUNTIFS('3. Registre des congés'!$A$5:$A$200,$A15,'3. Registre des congés'!$F$5:$F$200,"Approuvé",'3. Registre des congés'!$C$5:$C$200,"&lt;="&amp;('1. Configuration'!$C$9+(12-1)*7+6),'3. Registre des congés'!$D$5:$D$200,"&gt;="&amp;('1. Configuration'!$C$9+(12-1)*7)))</f>
        <v/>
      </c>
      <c r="N15" s="106">
        <f>IF($A15="","",COUNTIFS('3. Registre des congés'!$A$5:$A$200,$A15,'3. Registre des congés'!$F$5:$F$200,"Approuvé",'3. Registre des congés'!$C$5:$C$200,"&lt;="&amp;('1. Configuration'!$C$9+(13-1)*7+6),'3. Registre des congés'!$D$5:$D$200,"&gt;="&amp;('1. Configuration'!$C$9+(13-1)*7)))</f>
        <v/>
      </c>
      <c r="O15" s="106">
        <f>IF($A15="","",COUNTIFS('3. Registre des congés'!$A$5:$A$200,$A15,'3. Registre des congés'!$F$5:$F$200,"Approuvé",'3. Registre des congés'!$C$5:$C$200,"&lt;="&amp;('1. Configuration'!$C$9+(14-1)*7+6),'3. Registre des congés'!$D$5:$D$200,"&gt;="&amp;('1. Configuration'!$C$9+(14-1)*7)))</f>
        <v/>
      </c>
      <c r="P15" s="106">
        <f>IF($A15="","",COUNTIFS('3. Registre des congés'!$A$5:$A$200,$A15,'3. Registre des congés'!$F$5:$F$200,"Approuvé",'3. Registre des congés'!$C$5:$C$200,"&lt;="&amp;('1. Configuration'!$C$9+(15-1)*7+6),'3. Registre des congés'!$D$5:$D$200,"&gt;="&amp;('1. Configuration'!$C$9+(15-1)*7)))</f>
        <v/>
      </c>
      <c r="Q15" s="106">
        <f>IF($A15="","",COUNTIFS('3. Registre des congés'!$A$5:$A$200,$A15,'3. Registre des congés'!$F$5:$F$200,"Approuvé",'3. Registre des congés'!$C$5:$C$200,"&lt;="&amp;('1. Configuration'!$C$9+(16-1)*7+6),'3. Registre des congés'!$D$5:$D$200,"&gt;="&amp;('1. Configuration'!$C$9+(16-1)*7)))</f>
        <v/>
      </c>
      <c r="R15" s="106">
        <f>IF($A15="","",COUNTIFS('3. Registre des congés'!$A$5:$A$200,$A15,'3. Registre des congés'!$F$5:$F$200,"Approuvé",'3. Registre des congés'!$C$5:$C$200,"&lt;="&amp;('1. Configuration'!$C$9+(17-1)*7+6),'3. Registre des congés'!$D$5:$D$200,"&gt;="&amp;('1. Configuration'!$C$9+(17-1)*7)))</f>
        <v/>
      </c>
      <c r="S15" s="106">
        <f>IF($A15="","",COUNTIFS('3. Registre des congés'!$A$5:$A$200,$A15,'3. Registre des congés'!$F$5:$F$200,"Approuvé",'3. Registre des congés'!$C$5:$C$200,"&lt;="&amp;('1. Configuration'!$C$9+(18-1)*7+6),'3. Registre des congés'!$D$5:$D$200,"&gt;="&amp;('1. Configuration'!$C$9+(18-1)*7)))</f>
        <v/>
      </c>
      <c r="T15" s="106">
        <f>IF($A15="","",COUNTIFS('3. Registre des congés'!$A$5:$A$200,$A15,'3. Registre des congés'!$F$5:$F$200,"Approuvé",'3. Registre des congés'!$C$5:$C$200,"&lt;="&amp;('1. Configuration'!$C$9+(19-1)*7+6),'3. Registre des congés'!$D$5:$D$200,"&gt;="&amp;('1. Configuration'!$C$9+(19-1)*7)))</f>
        <v/>
      </c>
      <c r="U15" s="106">
        <f>IF($A15="","",COUNTIFS('3. Registre des congés'!$A$5:$A$200,$A15,'3. Registre des congés'!$F$5:$F$200,"Approuvé",'3. Registre des congés'!$C$5:$C$200,"&lt;="&amp;('1. Configuration'!$C$9+(20-1)*7+6),'3. Registre des congés'!$D$5:$D$200,"&gt;="&amp;('1. Configuration'!$C$9+(20-1)*7)))</f>
        <v/>
      </c>
      <c r="V15" s="106">
        <f>IF($A15="","",COUNTIFS('3. Registre des congés'!$A$5:$A$200,$A15,'3. Registre des congés'!$F$5:$F$200,"Approuvé",'3. Registre des congés'!$C$5:$C$200,"&lt;="&amp;('1. Configuration'!$C$9+(21-1)*7+6),'3. Registre des congés'!$D$5:$D$200,"&gt;="&amp;('1. Configuration'!$C$9+(21-1)*7)))</f>
        <v/>
      </c>
      <c r="W15" s="106">
        <f>IF($A15="","",COUNTIFS('3. Registre des congés'!$A$5:$A$200,$A15,'3. Registre des congés'!$F$5:$F$200,"Approuvé",'3. Registre des congés'!$C$5:$C$200,"&lt;="&amp;('1. Configuration'!$C$9+(22-1)*7+6),'3. Registre des congés'!$D$5:$D$200,"&gt;="&amp;('1. Configuration'!$C$9+(22-1)*7)))</f>
        <v/>
      </c>
      <c r="X15" s="106">
        <f>IF($A15="","",COUNTIFS('3. Registre des congés'!$A$5:$A$200,$A15,'3. Registre des congés'!$F$5:$F$200,"Approuvé",'3. Registre des congés'!$C$5:$C$200,"&lt;="&amp;('1. Configuration'!$C$9+(23-1)*7+6),'3. Registre des congés'!$D$5:$D$200,"&gt;="&amp;('1. Configuration'!$C$9+(23-1)*7)))</f>
        <v/>
      </c>
      <c r="Y15" s="106">
        <f>IF($A15="","",COUNTIFS('3. Registre des congés'!$A$5:$A$200,$A15,'3. Registre des congés'!$F$5:$F$200,"Approuvé",'3. Registre des congés'!$C$5:$C$200,"&lt;="&amp;('1. Configuration'!$C$9+(24-1)*7+6),'3. Registre des congés'!$D$5:$D$200,"&gt;="&amp;('1. Configuration'!$C$9+(24-1)*7)))</f>
        <v/>
      </c>
      <c r="Z15" s="106">
        <f>IF($A15="","",COUNTIFS('3. Registre des congés'!$A$5:$A$200,$A15,'3. Registre des congés'!$F$5:$F$200,"Approuvé",'3. Registre des congés'!$C$5:$C$200,"&lt;="&amp;('1. Configuration'!$C$9+(25-1)*7+6),'3. Registre des congés'!$D$5:$D$200,"&gt;="&amp;('1. Configuration'!$C$9+(25-1)*7)))</f>
        <v/>
      </c>
      <c r="AA15" s="106">
        <f>IF($A15="","",COUNTIFS('3. Registre des congés'!$A$5:$A$200,$A15,'3. Registre des congés'!$F$5:$F$200,"Approuvé",'3. Registre des congés'!$C$5:$C$200,"&lt;="&amp;('1. Configuration'!$C$9+(26-1)*7+6),'3. Registre des congés'!$D$5:$D$200,"&gt;="&amp;('1. Configuration'!$C$9+(26-1)*7)))</f>
        <v/>
      </c>
      <c r="AB15" s="106">
        <f>IF($A15="","",COUNTIFS('3. Registre des congés'!$A$5:$A$200,$A15,'3. Registre des congés'!$F$5:$F$200,"Approuvé",'3. Registre des congés'!$C$5:$C$200,"&lt;="&amp;('1. Configuration'!$C$9+(27-1)*7+6),'3. Registre des congés'!$D$5:$D$200,"&gt;="&amp;('1. Configuration'!$C$9+(27-1)*7)))</f>
        <v/>
      </c>
      <c r="AC15" s="106">
        <f>IF($A15="","",COUNTIFS('3. Registre des congés'!$A$5:$A$200,$A15,'3. Registre des congés'!$F$5:$F$200,"Approuvé",'3. Registre des congés'!$C$5:$C$200,"&lt;="&amp;('1. Configuration'!$C$9+(28-1)*7+6),'3. Registre des congés'!$D$5:$D$200,"&gt;="&amp;('1. Configuration'!$C$9+(28-1)*7)))</f>
        <v/>
      </c>
      <c r="AD15" s="106">
        <f>IF($A15="","",COUNTIFS('3. Registre des congés'!$A$5:$A$200,$A15,'3. Registre des congés'!$F$5:$F$200,"Approuvé",'3. Registre des congés'!$C$5:$C$200,"&lt;="&amp;('1. Configuration'!$C$9+(29-1)*7+6),'3. Registre des congés'!$D$5:$D$200,"&gt;="&amp;('1. Configuration'!$C$9+(29-1)*7)))</f>
        <v/>
      </c>
      <c r="AE15" s="106">
        <f>IF($A15="","",COUNTIFS('3. Registre des congés'!$A$5:$A$200,$A15,'3. Registre des congés'!$F$5:$F$200,"Approuvé",'3. Registre des congés'!$C$5:$C$200,"&lt;="&amp;('1. Configuration'!$C$9+(30-1)*7+6),'3. Registre des congés'!$D$5:$D$200,"&gt;="&amp;('1. Configuration'!$C$9+(30-1)*7)))</f>
        <v/>
      </c>
      <c r="AF15" s="106">
        <f>IF($A15="","",COUNTIFS('3. Registre des congés'!$A$5:$A$200,$A15,'3. Registre des congés'!$F$5:$F$200,"Approuvé",'3. Registre des congés'!$C$5:$C$200,"&lt;="&amp;('1. Configuration'!$C$9+(31-1)*7+6),'3. Registre des congés'!$D$5:$D$200,"&gt;="&amp;('1. Configuration'!$C$9+(31-1)*7)))</f>
        <v/>
      </c>
      <c r="AG15" s="106">
        <f>IF($A15="","",COUNTIFS('3. Registre des congés'!$A$5:$A$200,$A15,'3. Registre des congés'!$F$5:$F$200,"Approuvé",'3. Registre des congés'!$C$5:$C$200,"&lt;="&amp;('1. Configuration'!$C$9+(32-1)*7+6),'3. Registre des congés'!$D$5:$D$200,"&gt;="&amp;('1. Configuration'!$C$9+(32-1)*7)))</f>
        <v/>
      </c>
      <c r="AH15" s="106">
        <f>IF($A15="","",COUNTIFS('3. Registre des congés'!$A$5:$A$200,$A15,'3. Registre des congés'!$F$5:$F$200,"Approuvé",'3. Registre des congés'!$C$5:$C$200,"&lt;="&amp;('1. Configuration'!$C$9+(33-1)*7+6),'3. Registre des congés'!$D$5:$D$200,"&gt;="&amp;('1. Configuration'!$C$9+(33-1)*7)))</f>
        <v/>
      </c>
      <c r="AI15" s="106">
        <f>IF($A15="","",COUNTIFS('3. Registre des congés'!$A$5:$A$200,$A15,'3. Registre des congés'!$F$5:$F$200,"Approuvé",'3. Registre des congés'!$C$5:$C$200,"&lt;="&amp;('1. Configuration'!$C$9+(34-1)*7+6),'3. Registre des congés'!$D$5:$D$200,"&gt;="&amp;('1. Configuration'!$C$9+(34-1)*7)))</f>
        <v/>
      </c>
      <c r="AJ15" s="106">
        <f>IF($A15="","",COUNTIFS('3. Registre des congés'!$A$5:$A$200,$A15,'3. Registre des congés'!$F$5:$F$200,"Approuvé",'3. Registre des congés'!$C$5:$C$200,"&lt;="&amp;('1. Configuration'!$C$9+(35-1)*7+6),'3. Registre des congés'!$D$5:$D$200,"&gt;="&amp;('1. Configuration'!$C$9+(35-1)*7)))</f>
        <v/>
      </c>
      <c r="AK15" s="106">
        <f>IF($A15="","",COUNTIFS('3. Registre des congés'!$A$5:$A$200,$A15,'3. Registre des congés'!$F$5:$F$200,"Approuvé",'3. Registre des congés'!$C$5:$C$200,"&lt;="&amp;('1. Configuration'!$C$9+(36-1)*7+6),'3. Registre des congés'!$D$5:$D$200,"&gt;="&amp;('1. Configuration'!$C$9+(36-1)*7)))</f>
        <v/>
      </c>
      <c r="AL15" s="106">
        <f>IF($A15="","",COUNTIFS('3. Registre des congés'!$A$5:$A$200,$A15,'3. Registre des congés'!$F$5:$F$200,"Approuvé",'3. Registre des congés'!$C$5:$C$200,"&lt;="&amp;('1. Configuration'!$C$9+(37-1)*7+6),'3. Registre des congés'!$D$5:$D$200,"&gt;="&amp;('1. Configuration'!$C$9+(37-1)*7)))</f>
        <v/>
      </c>
      <c r="AM15" s="106">
        <f>IF($A15="","",COUNTIFS('3. Registre des congés'!$A$5:$A$200,$A15,'3. Registre des congés'!$F$5:$F$200,"Approuvé",'3. Registre des congés'!$C$5:$C$200,"&lt;="&amp;('1. Configuration'!$C$9+(38-1)*7+6),'3. Registre des congés'!$D$5:$D$200,"&gt;="&amp;('1. Configuration'!$C$9+(38-1)*7)))</f>
        <v/>
      </c>
      <c r="AN15" s="106">
        <f>IF($A15="","",COUNTIFS('3. Registre des congés'!$A$5:$A$200,$A15,'3. Registre des congés'!$F$5:$F$200,"Approuvé",'3. Registre des congés'!$C$5:$C$200,"&lt;="&amp;('1. Configuration'!$C$9+(39-1)*7+6),'3. Registre des congés'!$D$5:$D$200,"&gt;="&amp;('1. Configuration'!$C$9+(39-1)*7)))</f>
        <v/>
      </c>
      <c r="AO15" s="106">
        <f>IF($A15="","",COUNTIFS('3. Registre des congés'!$A$5:$A$200,$A15,'3. Registre des congés'!$F$5:$F$200,"Approuvé",'3. Registre des congés'!$C$5:$C$200,"&lt;="&amp;('1. Configuration'!$C$9+(40-1)*7+6),'3. Registre des congés'!$D$5:$D$200,"&gt;="&amp;('1. Configuration'!$C$9+(40-1)*7)))</f>
        <v/>
      </c>
      <c r="AP15" s="106">
        <f>IF($A15="","",COUNTIFS('3. Registre des congés'!$A$5:$A$200,$A15,'3. Registre des congés'!$F$5:$F$200,"Approuvé",'3. Registre des congés'!$C$5:$C$200,"&lt;="&amp;('1. Configuration'!$C$9+(41-1)*7+6),'3. Registre des congés'!$D$5:$D$200,"&gt;="&amp;('1. Configuration'!$C$9+(41-1)*7)))</f>
        <v/>
      </c>
      <c r="AQ15" s="106">
        <f>IF($A15="","",COUNTIFS('3. Registre des congés'!$A$5:$A$200,$A15,'3. Registre des congés'!$F$5:$F$200,"Approuvé",'3. Registre des congés'!$C$5:$C$200,"&lt;="&amp;('1. Configuration'!$C$9+(42-1)*7+6),'3. Registre des congés'!$D$5:$D$200,"&gt;="&amp;('1. Configuration'!$C$9+(42-1)*7)))</f>
        <v/>
      </c>
      <c r="AR15" s="106">
        <f>IF($A15="","",COUNTIFS('3. Registre des congés'!$A$5:$A$200,$A15,'3. Registre des congés'!$F$5:$F$200,"Approuvé",'3. Registre des congés'!$C$5:$C$200,"&lt;="&amp;('1. Configuration'!$C$9+(43-1)*7+6),'3. Registre des congés'!$D$5:$D$200,"&gt;="&amp;('1. Configuration'!$C$9+(43-1)*7)))</f>
        <v/>
      </c>
      <c r="AS15" s="106">
        <f>IF($A15="","",COUNTIFS('3. Registre des congés'!$A$5:$A$200,$A15,'3. Registre des congés'!$F$5:$F$200,"Approuvé",'3. Registre des congés'!$C$5:$C$200,"&lt;="&amp;('1. Configuration'!$C$9+(44-1)*7+6),'3. Registre des congés'!$D$5:$D$200,"&gt;="&amp;('1. Configuration'!$C$9+(44-1)*7)))</f>
        <v/>
      </c>
      <c r="AT15" s="106">
        <f>IF($A15="","",COUNTIFS('3. Registre des congés'!$A$5:$A$200,$A15,'3. Registre des congés'!$F$5:$F$200,"Approuvé",'3. Registre des congés'!$C$5:$C$200,"&lt;="&amp;('1. Configuration'!$C$9+(45-1)*7+6),'3. Registre des congés'!$D$5:$D$200,"&gt;="&amp;('1. Configuration'!$C$9+(45-1)*7)))</f>
        <v/>
      </c>
      <c r="AU15" s="106">
        <f>IF($A15="","",COUNTIFS('3. Registre des congés'!$A$5:$A$200,$A15,'3. Registre des congés'!$F$5:$F$200,"Approuvé",'3. Registre des congés'!$C$5:$C$200,"&lt;="&amp;('1. Configuration'!$C$9+(46-1)*7+6),'3. Registre des congés'!$D$5:$D$200,"&gt;="&amp;('1. Configuration'!$C$9+(46-1)*7)))</f>
        <v/>
      </c>
      <c r="AV15" s="106">
        <f>IF($A15="","",COUNTIFS('3. Registre des congés'!$A$5:$A$200,$A15,'3. Registre des congés'!$F$5:$F$200,"Approuvé",'3. Registre des congés'!$C$5:$C$200,"&lt;="&amp;('1. Configuration'!$C$9+(47-1)*7+6),'3. Registre des congés'!$D$5:$D$200,"&gt;="&amp;('1. Configuration'!$C$9+(47-1)*7)))</f>
        <v/>
      </c>
      <c r="AW15" s="106">
        <f>IF($A15="","",COUNTIFS('3. Registre des congés'!$A$5:$A$200,$A15,'3. Registre des congés'!$F$5:$F$200,"Approuvé",'3. Registre des congés'!$C$5:$C$200,"&lt;="&amp;('1. Configuration'!$C$9+(48-1)*7+6),'3. Registre des congés'!$D$5:$D$200,"&gt;="&amp;('1. Configuration'!$C$9+(48-1)*7)))</f>
        <v/>
      </c>
      <c r="AX15" s="106">
        <f>IF($A15="","",COUNTIFS('3. Registre des congés'!$A$5:$A$200,$A15,'3. Registre des congés'!$F$5:$F$200,"Approuvé",'3. Registre des congés'!$C$5:$C$200,"&lt;="&amp;('1. Configuration'!$C$9+(49-1)*7+6),'3. Registre des congés'!$D$5:$D$200,"&gt;="&amp;('1. Configuration'!$C$9+(49-1)*7)))</f>
        <v/>
      </c>
      <c r="AY15" s="106">
        <f>IF($A15="","",COUNTIFS('3. Registre des congés'!$A$5:$A$200,$A15,'3. Registre des congés'!$F$5:$F$200,"Approuvé",'3. Registre des congés'!$C$5:$C$200,"&lt;="&amp;('1. Configuration'!$C$9+(50-1)*7+6),'3. Registre des congés'!$D$5:$D$200,"&gt;="&amp;('1. Configuration'!$C$9+(50-1)*7)))</f>
        <v/>
      </c>
      <c r="AZ15" s="106">
        <f>IF($A15="","",COUNTIFS('3. Registre des congés'!$A$5:$A$200,$A15,'3. Registre des congés'!$F$5:$F$200,"Approuvé",'3. Registre des congés'!$C$5:$C$200,"&lt;="&amp;('1. Configuration'!$C$9+(51-1)*7+6),'3. Registre des congés'!$D$5:$D$200,"&gt;="&amp;('1. Configuration'!$C$9+(51-1)*7)))</f>
        <v/>
      </c>
      <c r="BA15" s="106">
        <f>IF($A15="","",COUNTIFS('3. Registre des congés'!$A$5:$A$200,$A15,'3. Registre des congés'!$F$5:$F$200,"Approuvé",'3. Registre des congés'!$C$5:$C$200,"&lt;="&amp;('1. Configuration'!$C$9+(52-1)*7+6),'3. Registre des congés'!$D$5:$D$200,"&gt;="&amp;('1. Configuration'!$C$9+(52-1)*7)))</f>
        <v/>
      </c>
    </row>
    <row r="16" ht="18" customHeight="1" s="55">
      <c r="A16" s="105">
        <f>IF('2. Employés'!A16="","",'2. Employés'!A16)</f>
        <v/>
      </c>
      <c r="B16" s="106">
        <f>IF($A16="","",COUNTIFS('3. Registre des congés'!$A$5:$A$200,$A16,'3. Registre des congés'!$F$5:$F$200,"Approuvé",'3. Registre des congés'!$C$5:$C$200,"&lt;="&amp;('1. Configuration'!$C$9+(1-1)*7+6),'3. Registre des congés'!$D$5:$D$200,"&gt;="&amp;('1. Configuration'!$C$9+(1-1)*7)))</f>
        <v/>
      </c>
      <c r="C16" s="106">
        <f>IF($A16="","",COUNTIFS('3. Registre des congés'!$A$5:$A$200,$A16,'3. Registre des congés'!$F$5:$F$200,"Approuvé",'3. Registre des congés'!$C$5:$C$200,"&lt;="&amp;('1. Configuration'!$C$9+(2-1)*7+6),'3. Registre des congés'!$D$5:$D$200,"&gt;="&amp;('1. Configuration'!$C$9+(2-1)*7)))</f>
        <v/>
      </c>
      <c r="D16" s="106">
        <f>IF($A16="","",COUNTIFS('3. Registre des congés'!$A$5:$A$200,$A16,'3. Registre des congés'!$F$5:$F$200,"Approuvé",'3. Registre des congés'!$C$5:$C$200,"&lt;="&amp;('1. Configuration'!$C$9+(3-1)*7+6),'3. Registre des congés'!$D$5:$D$200,"&gt;="&amp;('1. Configuration'!$C$9+(3-1)*7)))</f>
        <v/>
      </c>
      <c r="E16" s="106">
        <f>IF($A16="","",COUNTIFS('3. Registre des congés'!$A$5:$A$200,$A16,'3. Registre des congés'!$F$5:$F$200,"Approuvé",'3. Registre des congés'!$C$5:$C$200,"&lt;="&amp;('1. Configuration'!$C$9+(4-1)*7+6),'3. Registre des congés'!$D$5:$D$200,"&gt;="&amp;('1. Configuration'!$C$9+(4-1)*7)))</f>
        <v/>
      </c>
      <c r="F16" s="106">
        <f>IF($A16="","",COUNTIFS('3. Registre des congés'!$A$5:$A$200,$A16,'3. Registre des congés'!$F$5:$F$200,"Approuvé",'3. Registre des congés'!$C$5:$C$200,"&lt;="&amp;('1. Configuration'!$C$9+(5-1)*7+6),'3. Registre des congés'!$D$5:$D$200,"&gt;="&amp;('1. Configuration'!$C$9+(5-1)*7)))</f>
        <v/>
      </c>
      <c r="G16" s="106">
        <f>IF($A16="","",COUNTIFS('3. Registre des congés'!$A$5:$A$200,$A16,'3. Registre des congés'!$F$5:$F$200,"Approuvé",'3. Registre des congés'!$C$5:$C$200,"&lt;="&amp;('1. Configuration'!$C$9+(6-1)*7+6),'3. Registre des congés'!$D$5:$D$200,"&gt;="&amp;('1. Configuration'!$C$9+(6-1)*7)))</f>
        <v/>
      </c>
      <c r="H16" s="106">
        <f>IF($A16="","",COUNTIFS('3. Registre des congés'!$A$5:$A$200,$A16,'3. Registre des congés'!$F$5:$F$200,"Approuvé",'3. Registre des congés'!$C$5:$C$200,"&lt;="&amp;('1. Configuration'!$C$9+(7-1)*7+6),'3. Registre des congés'!$D$5:$D$200,"&gt;="&amp;('1. Configuration'!$C$9+(7-1)*7)))</f>
        <v/>
      </c>
      <c r="I16" s="106">
        <f>IF($A16="","",COUNTIFS('3. Registre des congés'!$A$5:$A$200,$A16,'3. Registre des congés'!$F$5:$F$200,"Approuvé",'3. Registre des congés'!$C$5:$C$200,"&lt;="&amp;('1. Configuration'!$C$9+(8-1)*7+6),'3. Registre des congés'!$D$5:$D$200,"&gt;="&amp;('1. Configuration'!$C$9+(8-1)*7)))</f>
        <v/>
      </c>
      <c r="J16" s="106">
        <f>IF($A16="","",COUNTIFS('3. Registre des congés'!$A$5:$A$200,$A16,'3. Registre des congés'!$F$5:$F$200,"Approuvé",'3. Registre des congés'!$C$5:$C$200,"&lt;="&amp;('1. Configuration'!$C$9+(9-1)*7+6),'3. Registre des congés'!$D$5:$D$200,"&gt;="&amp;('1. Configuration'!$C$9+(9-1)*7)))</f>
        <v/>
      </c>
      <c r="K16" s="106">
        <f>IF($A16="","",COUNTIFS('3. Registre des congés'!$A$5:$A$200,$A16,'3. Registre des congés'!$F$5:$F$200,"Approuvé",'3. Registre des congés'!$C$5:$C$200,"&lt;="&amp;('1. Configuration'!$C$9+(10-1)*7+6),'3. Registre des congés'!$D$5:$D$200,"&gt;="&amp;('1. Configuration'!$C$9+(10-1)*7)))</f>
        <v/>
      </c>
      <c r="L16" s="106">
        <f>IF($A16="","",COUNTIFS('3. Registre des congés'!$A$5:$A$200,$A16,'3. Registre des congés'!$F$5:$F$200,"Approuvé",'3. Registre des congés'!$C$5:$C$200,"&lt;="&amp;('1. Configuration'!$C$9+(11-1)*7+6),'3. Registre des congés'!$D$5:$D$200,"&gt;="&amp;('1. Configuration'!$C$9+(11-1)*7)))</f>
        <v/>
      </c>
      <c r="M16" s="106">
        <f>IF($A16="","",COUNTIFS('3. Registre des congés'!$A$5:$A$200,$A16,'3. Registre des congés'!$F$5:$F$200,"Approuvé",'3. Registre des congés'!$C$5:$C$200,"&lt;="&amp;('1. Configuration'!$C$9+(12-1)*7+6),'3. Registre des congés'!$D$5:$D$200,"&gt;="&amp;('1. Configuration'!$C$9+(12-1)*7)))</f>
        <v/>
      </c>
      <c r="N16" s="106">
        <f>IF($A16="","",COUNTIFS('3. Registre des congés'!$A$5:$A$200,$A16,'3. Registre des congés'!$F$5:$F$200,"Approuvé",'3. Registre des congés'!$C$5:$C$200,"&lt;="&amp;('1. Configuration'!$C$9+(13-1)*7+6),'3. Registre des congés'!$D$5:$D$200,"&gt;="&amp;('1. Configuration'!$C$9+(13-1)*7)))</f>
        <v/>
      </c>
      <c r="O16" s="106">
        <f>IF($A16="","",COUNTIFS('3. Registre des congés'!$A$5:$A$200,$A16,'3. Registre des congés'!$F$5:$F$200,"Approuvé",'3. Registre des congés'!$C$5:$C$200,"&lt;="&amp;('1. Configuration'!$C$9+(14-1)*7+6),'3. Registre des congés'!$D$5:$D$200,"&gt;="&amp;('1. Configuration'!$C$9+(14-1)*7)))</f>
        <v/>
      </c>
      <c r="P16" s="106">
        <f>IF($A16="","",COUNTIFS('3. Registre des congés'!$A$5:$A$200,$A16,'3. Registre des congés'!$F$5:$F$200,"Approuvé",'3. Registre des congés'!$C$5:$C$200,"&lt;="&amp;('1. Configuration'!$C$9+(15-1)*7+6),'3. Registre des congés'!$D$5:$D$200,"&gt;="&amp;('1. Configuration'!$C$9+(15-1)*7)))</f>
        <v/>
      </c>
      <c r="Q16" s="106">
        <f>IF($A16="","",COUNTIFS('3. Registre des congés'!$A$5:$A$200,$A16,'3. Registre des congés'!$F$5:$F$200,"Approuvé",'3. Registre des congés'!$C$5:$C$200,"&lt;="&amp;('1. Configuration'!$C$9+(16-1)*7+6),'3. Registre des congés'!$D$5:$D$200,"&gt;="&amp;('1. Configuration'!$C$9+(16-1)*7)))</f>
        <v/>
      </c>
      <c r="R16" s="106">
        <f>IF($A16="","",COUNTIFS('3. Registre des congés'!$A$5:$A$200,$A16,'3. Registre des congés'!$F$5:$F$200,"Approuvé",'3. Registre des congés'!$C$5:$C$200,"&lt;="&amp;('1. Configuration'!$C$9+(17-1)*7+6),'3. Registre des congés'!$D$5:$D$200,"&gt;="&amp;('1. Configuration'!$C$9+(17-1)*7)))</f>
        <v/>
      </c>
      <c r="S16" s="106">
        <f>IF($A16="","",COUNTIFS('3. Registre des congés'!$A$5:$A$200,$A16,'3. Registre des congés'!$F$5:$F$200,"Approuvé",'3. Registre des congés'!$C$5:$C$200,"&lt;="&amp;('1. Configuration'!$C$9+(18-1)*7+6),'3. Registre des congés'!$D$5:$D$200,"&gt;="&amp;('1. Configuration'!$C$9+(18-1)*7)))</f>
        <v/>
      </c>
      <c r="T16" s="106">
        <f>IF($A16="","",COUNTIFS('3. Registre des congés'!$A$5:$A$200,$A16,'3. Registre des congés'!$F$5:$F$200,"Approuvé",'3. Registre des congés'!$C$5:$C$200,"&lt;="&amp;('1. Configuration'!$C$9+(19-1)*7+6),'3. Registre des congés'!$D$5:$D$200,"&gt;="&amp;('1. Configuration'!$C$9+(19-1)*7)))</f>
        <v/>
      </c>
      <c r="U16" s="106">
        <f>IF($A16="","",COUNTIFS('3. Registre des congés'!$A$5:$A$200,$A16,'3. Registre des congés'!$F$5:$F$200,"Approuvé",'3. Registre des congés'!$C$5:$C$200,"&lt;="&amp;('1. Configuration'!$C$9+(20-1)*7+6),'3. Registre des congés'!$D$5:$D$200,"&gt;="&amp;('1. Configuration'!$C$9+(20-1)*7)))</f>
        <v/>
      </c>
      <c r="V16" s="106">
        <f>IF($A16="","",COUNTIFS('3. Registre des congés'!$A$5:$A$200,$A16,'3. Registre des congés'!$F$5:$F$200,"Approuvé",'3. Registre des congés'!$C$5:$C$200,"&lt;="&amp;('1. Configuration'!$C$9+(21-1)*7+6),'3. Registre des congés'!$D$5:$D$200,"&gt;="&amp;('1. Configuration'!$C$9+(21-1)*7)))</f>
        <v/>
      </c>
      <c r="W16" s="106">
        <f>IF($A16="","",COUNTIFS('3. Registre des congés'!$A$5:$A$200,$A16,'3. Registre des congés'!$F$5:$F$200,"Approuvé",'3. Registre des congés'!$C$5:$C$200,"&lt;="&amp;('1. Configuration'!$C$9+(22-1)*7+6),'3. Registre des congés'!$D$5:$D$200,"&gt;="&amp;('1. Configuration'!$C$9+(22-1)*7)))</f>
        <v/>
      </c>
      <c r="X16" s="106">
        <f>IF($A16="","",COUNTIFS('3. Registre des congés'!$A$5:$A$200,$A16,'3. Registre des congés'!$F$5:$F$200,"Approuvé",'3. Registre des congés'!$C$5:$C$200,"&lt;="&amp;('1. Configuration'!$C$9+(23-1)*7+6),'3. Registre des congés'!$D$5:$D$200,"&gt;="&amp;('1. Configuration'!$C$9+(23-1)*7)))</f>
        <v/>
      </c>
      <c r="Y16" s="106">
        <f>IF($A16="","",COUNTIFS('3. Registre des congés'!$A$5:$A$200,$A16,'3. Registre des congés'!$F$5:$F$200,"Approuvé",'3. Registre des congés'!$C$5:$C$200,"&lt;="&amp;('1. Configuration'!$C$9+(24-1)*7+6),'3. Registre des congés'!$D$5:$D$200,"&gt;="&amp;('1. Configuration'!$C$9+(24-1)*7)))</f>
        <v/>
      </c>
      <c r="Z16" s="106">
        <f>IF($A16="","",COUNTIFS('3. Registre des congés'!$A$5:$A$200,$A16,'3. Registre des congés'!$F$5:$F$200,"Approuvé",'3. Registre des congés'!$C$5:$C$200,"&lt;="&amp;('1. Configuration'!$C$9+(25-1)*7+6),'3. Registre des congés'!$D$5:$D$200,"&gt;="&amp;('1. Configuration'!$C$9+(25-1)*7)))</f>
        <v/>
      </c>
      <c r="AA16" s="106">
        <f>IF($A16="","",COUNTIFS('3. Registre des congés'!$A$5:$A$200,$A16,'3. Registre des congés'!$F$5:$F$200,"Approuvé",'3. Registre des congés'!$C$5:$C$200,"&lt;="&amp;('1. Configuration'!$C$9+(26-1)*7+6),'3. Registre des congés'!$D$5:$D$200,"&gt;="&amp;('1. Configuration'!$C$9+(26-1)*7)))</f>
        <v/>
      </c>
      <c r="AB16" s="106">
        <f>IF($A16="","",COUNTIFS('3. Registre des congés'!$A$5:$A$200,$A16,'3. Registre des congés'!$F$5:$F$200,"Approuvé",'3. Registre des congés'!$C$5:$C$200,"&lt;="&amp;('1. Configuration'!$C$9+(27-1)*7+6),'3. Registre des congés'!$D$5:$D$200,"&gt;="&amp;('1. Configuration'!$C$9+(27-1)*7)))</f>
        <v/>
      </c>
      <c r="AC16" s="106">
        <f>IF($A16="","",COUNTIFS('3. Registre des congés'!$A$5:$A$200,$A16,'3. Registre des congés'!$F$5:$F$200,"Approuvé",'3. Registre des congés'!$C$5:$C$200,"&lt;="&amp;('1. Configuration'!$C$9+(28-1)*7+6),'3. Registre des congés'!$D$5:$D$200,"&gt;="&amp;('1. Configuration'!$C$9+(28-1)*7)))</f>
        <v/>
      </c>
      <c r="AD16" s="106">
        <f>IF($A16="","",COUNTIFS('3. Registre des congés'!$A$5:$A$200,$A16,'3. Registre des congés'!$F$5:$F$200,"Approuvé",'3. Registre des congés'!$C$5:$C$200,"&lt;="&amp;('1. Configuration'!$C$9+(29-1)*7+6),'3. Registre des congés'!$D$5:$D$200,"&gt;="&amp;('1. Configuration'!$C$9+(29-1)*7)))</f>
        <v/>
      </c>
      <c r="AE16" s="106">
        <f>IF($A16="","",COUNTIFS('3. Registre des congés'!$A$5:$A$200,$A16,'3. Registre des congés'!$F$5:$F$200,"Approuvé",'3. Registre des congés'!$C$5:$C$200,"&lt;="&amp;('1. Configuration'!$C$9+(30-1)*7+6),'3. Registre des congés'!$D$5:$D$200,"&gt;="&amp;('1. Configuration'!$C$9+(30-1)*7)))</f>
        <v/>
      </c>
      <c r="AF16" s="106">
        <f>IF($A16="","",COUNTIFS('3. Registre des congés'!$A$5:$A$200,$A16,'3. Registre des congés'!$F$5:$F$200,"Approuvé",'3. Registre des congés'!$C$5:$C$200,"&lt;="&amp;('1. Configuration'!$C$9+(31-1)*7+6),'3. Registre des congés'!$D$5:$D$200,"&gt;="&amp;('1. Configuration'!$C$9+(31-1)*7)))</f>
        <v/>
      </c>
      <c r="AG16" s="106">
        <f>IF($A16="","",COUNTIFS('3. Registre des congés'!$A$5:$A$200,$A16,'3. Registre des congés'!$F$5:$F$200,"Approuvé",'3. Registre des congés'!$C$5:$C$200,"&lt;="&amp;('1. Configuration'!$C$9+(32-1)*7+6),'3. Registre des congés'!$D$5:$D$200,"&gt;="&amp;('1. Configuration'!$C$9+(32-1)*7)))</f>
        <v/>
      </c>
      <c r="AH16" s="106">
        <f>IF($A16="","",COUNTIFS('3. Registre des congés'!$A$5:$A$200,$A16,'3. Registre des congés'!$F$5:$F$200,"Approuvé",'3. Registre des congés'!$C$5:$C$200,"&lt;="&amp;('1. Configuration'!$C$9+(33-1)*7+6),'3. Registre des congés'!$D$5:$D$200,"&gt;="&amp;('1. Configuration'!$C$9+(33-1)*7)))</f>
        <v/>
      </c>
      <c r="AI16" s="106">
        <f>IF($A16="","",COUNTIFS('3. Registre des congés'!$A$5:$A$200,$A16,'3. Registre des congés'!$F$5:$F$200,"Approuvé",'3. Registre des congés'!$C$5:$C$200,"&lt;="&amp;('1. Configuration'!$C$9+(34-1)*7+6),'3. Registre des congés'!$D$5:$D$200,"&gt;="&amp;('1. Configuration'!$C$9+(34-1)*7)))</f>
        <v/>
      </c>
      <c r="AJ16" s="106">
        <f>IF($A16="","",COUNTIFS('3. Registre des congés'!$A$5:$A$200,$A16,'3. Registre des congés'!$F$5:$F$200,"Approuvé",'3. Registre des congés'!$C$5:$C$200,"&lt;="&amp;('1. Configuration'!$C$9+(35-1)*7+6),'3. Registre des congés'!$D$5:$D$200,"&gt;="&amp;('1. Configuration'!$C$9+(35-1)*7)))</f>
        <v/>
      </c>
      <c r="AK16" s="106">
        <f>IF($A16="","",COUNTIFS('3. Registre des congés'!$A$5:$A$200,$A16,'3. Registre des congés'!$F$5:$F$200,"Approuvé",'3. Registre des congés'!$C$5:$C$200,"&lt;="&amp;('1. Configuration'!$C$9+(36-1)*7+6),'3. Registre des congés'!$D$5:$D$200,"&gt;="&amp;('1. Configuration'!$C$9+(36-1)*7)))</f>
        <v/>
      </c>
      <c r="AL16" s="106">
        <f>IF($A16="","",COUNTIFS('3. Registre des congés'!$A$5:$A$200,$A16,'3. Registre des congés'!$F$5:$F$200,"Approuvé",'3. Registre des congés'!$C$5:$C$200,"&lt;="&amp;('1. Configuration'!$C$9+(37-1)*7+6),'3. Registre des congés'!$D$5:$D$200,"&gt;="&amp;('1. Configuration'!$C$9+(37-1)*7)))</f>
        <v/>
      </c>
      <c r="AM16" s="106">
        <f>IF($A16="","",COUNTIFS('3. Registre des congés'!$A$5:$A$200,$A16,'3. Registre des congés'!$F$5:$F$200,"Approuvé",'3. Registre des congés'!$C$5:$C$200,"&lt;="&amp;('1. Configuration'!$C$9+(38-1)*7+6),'3. Registre des congés'!$D$5:$D$200,"&gt;="&amp;('1. Configuration'!$C$9+(38-1)*7)))</f>
        <v/>
      </c>
      <c r="AN16" s="106">
        <f>IF($A16="","",COUNTIFS('3. Registre des congés'!$A$5:$A$200,$A16,'3. Registre des congés'!$F$5:$F$200,"Approuvé",'3. Registre des congés'!$C$5:$C$200,"&lt;="&amp;('1. Configuration'!$C$9+(39-1)*7+6),'3. Registre des congés'!$D$5:$D$200,"&gt;="&amp;('1. Configuration'!$C$9+(39-1)*7)))</f>
        <v/>
      </c>
      <c r="AO16" s="106">
        <f>IF($A16="","",COUNTIFS('3. Registre des congés'!$A$5:$A$200,$A16,'3. Registre des congés'!$F$5:$F$200,"Approuvé",'3. Registre des congés'!$C$5:$C$200,"&lt;="&amp;('1. Configuration'!$C$9+(40-1)*7+6),'3. Registre des congés'!$D$5:$D$200,"&gt;="&amp;('1. Configuration'!$C$9+(40-1)*7)))</f>
        <v/>
      </c>
      <c r="AP16" s="106">
        <f>IF($A16="","",COUNTIFS('3. Registre des congés'!$A$5:$A$200,$A16,'3. Registre des congés'!$F$5:$F$200,"Approuvé",'3. Registre des congés'!$C$5:$C$200,"&lt;="&amp;('1. Configuration'!$C$9+(41-1)*7+6),'3. Registre des congés'!$D$5:$D$200,"&gt;="&amp;('1. Configuration'!$C$9+(41-1)*7)))</f>
        <v/>
      </c>
      <c r="AQ16" s="106">
        <f>IF($A16="","",COUNTIFS('3. Registre des congés'!$A$5:$A$200,$A16,'3. Registre des congés'!$F$5:$F$200,"Approuvé",'3. Registre des congés'!$C$5:$C$200,"&lt;="&amp;('1. Configuration'!$C$9+(42-1)*7+6),'3. Registre des congés'!$D$5:$D$200,"&gt;="&amp;('1. Configuration'!$C$9+(42-1)*7)))</f>
        <v/>
      </c>
      <c r="AR16" s="106">
        <f>IF($A16="","",COUNTIFS('3. Registre des congés'!$A$5:$A$200,$A16,'3. Registre des congés'!$F$5:$F$200,"Approuvé",'3. Registre des congés'!$C$5:$C$200,"&lt;="&amp;('1. Configuration'!$C$9+(43-1)*7+6),'3. Registre des congés'!$D$5:$D$200,"&gt;="&amp;('1. Configuration'!$C$9+(43-1)*7)))</f>
        <v/>
      </c>
      <c r="AS16" s="106">
        <f>IF($A16="","",COUNTIFS('3. Registre des congés'!$A$5:$A$200,$A16,'3. Registre des congés'!$F$5:$F$200,"Approuvé",'3. Registre des congés'!$C$5:$C$200,"&lt;="&amp;('1. Configuration'!$C$9+(44-1)*7+6),'3. Registre des congés'!$D$5:$D$200,"&gt;="&amp;('1. Configuration'!$C$9+(44-1)*7)))</f>
        <v/>
      </c>
      <c r="AT16" s="106">
        <f>IF($A16="","",COUNTIFS('3. Registre des congés'!$A$5:$A$200,$A16,'3. Registre des congés'!$F$5:$F$200,"Approuvé",'3. Registre des congés'!$C$5:$C$200,"&lt;="&amp;('1. Configuration'!$C$9+(45-1)*7+6),'3. Registre des congés'!$D$5:$D$200,"&gt;="&amp;('1. Configuration'!$C$9+(45-1)*7)))</f>
        <v/>
      </c>
      <c r="AU16" s="106">
        <f>IF($A16="","",COUNTIFS('3. Registre des congés'!$A$5:$A$200,$A16,'3. Registre des congés'!$F$5:$F$200,"Approuvé",'3. Registre des congés'!$C$5:$C$200,"&lt;="&amp;('1. Configuration'!$C$9+(46-1)*7+6),'3. Registre des congés'!$D$5:$D$200,"&gt;="&amp;('1. Configuration'!$C$9+(46-1)*7)))</f>
        <v/>
      </c>
      <c r="AV16" s="106">
        <f>IF($A16="","",COUNTIFS('3. Registre des congés'!$A$5:$A$200,$A16,'3. Registre des congés'!$F$5:$F$200,"Approuvé",'3. Registre des congés'!$C$5:$C$200,"&lt;="&amp;('1. Configuration'!$C$9+(47-1)*7+6),'3. Registre des congés'!$D$5:$D$200,"&gt;="&amp;('1. Configuration'!$C$9+(47-1)*7)))</f>
        <v/>
      </c>
      <c r="AW16" s="106">
        <f>IF($A16="","",COUNTIFS('3. Registre des congés'!$A$5:$A$200,$A16,'3. Registre des congés'!$F$5:$F$200,"Approuvé",'3. Registre des congés'!$C$5:$C$200,"&lt;="&amp;('1. Configuration'!$C$9+(48-1)*7+6),'3. Registre des congés'!$D$5:$D$200,"&gt;="&amp;('1. Configuration'!$C$9+(48-1)*7)))</f>
        <v/>
      </c>
      <c r="AX16" s="106">
        <f>IF($A16="","",COUNTIFS('3. Registre des congés'!$A$5:$A$200,$A16,'3. Registre des congés'!$F$5:$F$200,"Approuvé",'3. Registre des congés'!$C$5:$C$200,"&lt;="&amp;('1. Configuration'!$C$9+(49-1)*7+6),'3. Registre des congés'!$D$5:$D$200,"&gt;="&amp;('1. Configuration'!$C$9+(49-1)*7)))</f>
        <v/>
      </c>
      <c r="AY16" s="106">
        <f>IF($A16="","",COUNTIFS('3. Registre des congés'!$A$5:$A$200,$A16,'3. Registre des congés'!$F$5:$F$200,"Approuvé",'3. Registre des congés'!$C$5:$C$200,"&lt;="&amp;('1. Configuration'!$C$9+(50-1)*7+6),'3. Registre des congés'!$D$5:$D$200,"&gt;="&amp;('1. Configuration'!$C$9+(50-1)*7)))</f>
        <v/>
      </c>
      <c r="AZ16" s="106">
        <f>IF($A16="","",COUNTIFS('3. Registre des congés'!$A$5:$A$200,$A16,'3. Registre des congés'!$F$5:$F$200,"Approuvé",'3. Registre des congés'!$C$5:$C$200,"&lt;="&amp;('1. Configuration'!$C$9+(51-1)*7+6),'3. Registre des congés'!$D$5:$D$200,"&gt;="&amp;('1. Configuration'!$C$9+(51-1)*7)))</f>
        <v/>
      </c>
      <c r="BA16" s="106">
        <f>IF($A16="","",COUNTIFS('3. Registre des congés'!$A$5:$A$200,$A16,'3. Registre des congés'!$F$5:$F$200,"Approuvé",'3. Registre des congés'!$C$5:$C$200,"&lt;="&amp;('1. Configuration'!$C$9+(52-1)*7+6),'3. Registre des congés'!$D$5:$D$200,"&gt;="&amp;('1. Configuration'!$C$9+(52-1)*7)))</f>
        <v/>
      </c>
    </row>
    <row r="17" ht="18" customHeight="1" s="55">
      <c r="A17" s="105">
        <f>IF('2. Employés'!A17="","",'2. Employés'!A17)</f>
        <v/>
      </c>
      <c r="B17" s="106">
        <f>IF($A17="","",COUNTIFS('3. Registre des congés'!$A$5:$A$200,$A17,'3. Registre des congés'!$F$5:$F$200,"Approuvé",'3. Registre des congés'!$C$5:$C$200,"&lt;="&amp;('1. Configuration'!$C$9+(1-1)*7+6),'3. Registre des congés'!$D$5:$D$200,"&gt;="&amp;('1. Configuration'!$C$9+(1-1)*7)))</f>
        <v/>
      </c>
      <c r="C17" s="106">
        <f>IF($A17="","",COUNTIFS('3. Registre des congés'!$A$5:$A$200,$A17,'3. Registre des congés'!$F$5:$F$200,"Approuvé",'3. Registre des congés'!$C$5:$C$200,"&lt;="&amp;('1. Configuration'!$C$9+(2-1)*7+6),'3. Registre des congés'!$D$5:$D$200,"&gt;="&amp;('1. Configuration'!$C$9+(2-1)*7)))</f>
        <v/>
      </c>
      <c r="D17" s="106">
        <f>IF($A17="","",COUNTIFS('3. Registre des congés'!$A$5:$A$200,$A17,'3. Registre des congés'!$F$5:$F$200,"Approuvé",'3. Registre des congés'!$C$5:$C$200,"&lt;="&amp;('1. Configuration'!$C$9+(3-1)*7+6),'3. Registre des congés'!$D$5:$D$200,"&gt;="&amp;('1. Configuration'!$C$9+(3-1)*7)))</f>
        <v/>
      </c>
      <c r="E17" s="106">
        <f>IF($A17="","",COUNTIFS('3. Registre des congés'!$A$5:$A$200,$A17,'3. Registre des congés'!$F$5:$F$200,"Approuvé",'3. Registre des congés'!$C$5:$C$200,"&lt;="&amp;('1. Configuration'!$C$9+(4-1)*7+6),'3. Registre des congés'!$D$5:$D$200,"&gt;="&amp;('1. Configuration'!$C$9+(4-1)*7)))</f>
        <v/>
      </c>
      <c r="F17" s="106">
        <f>IF($A17="","",COUNTIFS('3. Registre des congés'!$A$5:$A$200,$A17,'3. Registre des congés'!$F$5:$F$200,"Approuvé",'3. Registre des congés'!$C$5:$C$200,"&lt;="&amp;('1. Configuration'!$C$9+(5-1)*7+6),'3. Registre des congés'!$D$5:$D$200,"&gt;="&amp;('1. Configuration'!$C$9+(5-1)*7)))</f>
        <v/>
      </c>
      <c r="G17" s="106">
        <f>IF($A17="","",COUNTIFS('3. Registre des congés'!$A$5:$A$200,$A17,'3. Registre des congés'!$F$5:$F$200,"Approuvé",'3. Registre des congés'!$C$5:$C$200,"&lt;="&amp;('1. Configuration'!$C$9+(6-1)*7+6),'3. Registre des congés'!$D$5:$D$200,"&gt;="&amp;('1. Configuration'!$C$9+(6-1)*7)))</f>
        <v/>
      </c>
      <c r="H17" s="106">
        <f>IF($A17="","",COUNTIFS('3. Registre des congés'!$A$5:$A$200,$A17,'3. Registre des congés'!$F$5:$F$200,"Approuvé",'3. Registre des congés'!$C$5:$C$200,"&lt;="&amp;('1. Configuration'!$C$9+(7-1)*7+6),'3. Registre des congés'!$D$5:$D$200,"&gt;="&amp;('1. Configuration'!$C$9+(7-1)*7)))</f>
        <v/>
      </c>
      <c r="I17" s="106">
        <f>IF($A17="","",COUNTIFS('3. Registre des congés'!$A$5:$A$200,$A17,'3. Registre des congés'!$F$5:$F$200,"Approuvé",'3. Registre des congés'!$C$5:$C$200,"&lt;="&amp;('1. Configuration'!$C$9+(8-1)*7+6),'3. Registre des congés'!$D$5:$D$200,"&gt;="&amp;('1. Configuration'!$C$9+(8-1)*7)))</f>
        <v/>
      </c>
      <c r="J17" s="106">
        <f>IF($A17="","",COUNTIFS('3. Registre des congés'!$A$5:$A$200,$A17,'3. Registre des congés'!$F$5:$F$200,"Approuvé",'3. Registre des congés'!$C$5:$C$200,"&lt;="&amp;('1. Configuration'!$C$9+(9-1)*7+6),'3. Registre des congés'!$D$5:$D$200,"&gt;="&amp;('1. Configuration'!$C$9+(9-1)*7)))</f>
        <v/>
      </c>
      <c r="K17" s="106">
        <f>IF($A17="","",COUNTIFS('3. Registre des congés'!$A$5:$A$200,$A17,'3. Registre des congés'!$F$5:$F$200,"Approuvé",'3. Registre des congés'!$C$5:$C$200,"&lt;="&amp;('1. Configuration'!$C$9+(10-1)*7+6),'3. Registre des congés'!$D$5:$D$200,"&gt;="&amp;('1. Configuration'!$C$9+(10-1)*7)))</f>
        <v/>
      </c>
      <c r="L17" s="106">
        <f>IF($A17="","",COUNTIFS('3. Registre des congés'!$A$5:$A$200,$A17,'3. Registre des congés'!$F$5:$F$200,"Approuvé",'3. Registre des congés'!$C$5:$C$200,"&lt;="&amp;('1. Configuration'!$C$9+(11-1)*7+6),'3. Registre des congés'!$D$5:$D$200,"&gt;="&amp;('1. Configuration'!$C$9+(11-1)*7)))</f>
        <v/>
      </c>
      <c r="M17" s="106">
        <f>IF($A17="","",COUNTIFS('3. Registre des congés'!$A$5:$A$200,$A17,'3. Registre des congés'!$F$5:$F$200,"Approuvé",'3. Registre des congés'!$C$5:$C$200,"&lt;="&amp;('1. Configuration'!$C$9+(12-1)*7+6),'3. Registre des congés'!$D$5:$D$200,"&gt;="&amp;('1. Configuration'!$C$9+(12-1)*7)))</f>
        <v/>
      </c>
      <c r="N17" s="106">
        <f>IF($A17="","",COUNTIFS('3. Registre des congés'!$A$5:$A$200,$A17,'3. Registre des congés'!$F$5:$F$200,"Approuvé",'3. Registre des congés'!$C$5:$C$200,"&lt;="&amp;('1. Configuration'!$C$9+(13-1)*7+6),'3. Registre des congés'!$D$5:$D$200,"&gt;="&amp;('1. Configuration'!$C$9+(13-1)*7)))</f>
        <v/>
      </c>
      <c r="O17" s="106">
        <f>IF($A17="","",COUNTIFS('3. Registre des congés'!$A$5:$A$200,$A17,'3. Registre des congés'!$F$5:$F$200,"Approuvé",'3. Registre des congés'!$C$5:$C$200,"&lt;="&amp;('1. Configuration'!$C$9+(14-1)*7+6),'3. Registre des congés'!$D$5:$D$200,"&gt;="&amp;('1. Configuration'!$C$9+(14-1)*7)))</f>
        <v/>
      </c>
      <c r="P17" s="106">
        <f>IF($A17="","",COUNTIFS('3. Registre des congés'!$A$5:$A$200,$A17,'3. Registre des congés'!$F$5:$F$200,"Approuvé",'3. Registre des congés'!$C$5:$C$200,"&lt;="&amp;('1. Configuration'!$C$9+(15-1)*7+6),'3. Registre des congés'!$D$5:$D$200,"&gt;="&amp;('1. Configuration'!$C$9+(15-1)*7)))</f>
        <v/>
      </c>
      <c r="Q17" s="106">
        <f>IF($A17="","",COUNTIFS('3. Registre des congés'!$A$5:$A$200,$A17,'3. Registre des congés'!$F$5:$F$200,"Approuvé",'3. Registre des congés'!$C$5:$C$200,"&lt;="&amp;('1. Configuration'!$C$9+(16-1)*7+6),'3. Registre des congés'!$D$5:$D$200,"&gt;="&amp;('1. Configuration'!$C$9+(16-1)*7)))</f>
        <v/>
      </c>
      <c r="R17" s="106">
        <f>IF($A17="","",COUNTIFS('3. Registre des congés'!$A$5:$A$200,$A17,'3. Registre des congés'!$F$5:$F$200,"Approuvé",'3. Registre des congés'!$C$5:$C$200,"&lt;="&amp;('1. Configuration'!$C$9+(17-1)*7+6),'3. Registre des congés'!$D$5:$D$200,"&gt;="&amp;('1. Configuration'!$C$9+(17-1)*7)))</f>
        <v/>
      </c>
      <c r="S17" s="106">
        <f>IF($A17="","",COUNTIFS('3. Registre des congés'!$A$5:$A$200,$A17,'3. Registre des congés'!$F$5:$F$200,"Approuvé",'3. Registre des congés'!$C$5:$C$200,"&lt;="&amp;('1. Configuration'!$C$9+(18-1)*7+6),'3. Registre des congés'!$D$5:$D$200,"&gt;="&amp;('1. Configuration'!$C$9+(18-1)*7)))</f>
        <v/>
      </c>
      <c r="T17" s="106">
        <f>IF($A17="","",COUNTIFS('3. Registre des congés'!$A$5:$A$200,$A17,'3. Registre des congés'!$F$5:$F$200,"Approuvé",'3. Registre des congés'!$C$5:$C$200,"&lt;="&amp;('1. Configuration'!$C$9+(19-1)*7+6),'3. Registre des congés'!$D$5:$D$200,"&gt;="&amp;('1. Configuration'!$C$9+(19-1)*7)))</f>
        <v/>
      </c>
      <c r="U17" s="106">
        <f>IF($A17="","",COUNTIFS('3. Registre des congés'!$A$5:$A$200,$A17,'3. Registre des congés'!$F$5:$F$200,"Approuvé",'3. Registre des congés'!$C$5:$C$200,"&lt;="&amp;('1. Configuration'!$C$9+(20-1)*7+6),'3. Registre des congés'!$D$5:$D$200,"&gt;="&amp;('1. Configuration'!$C$9+(20-1)*7)))</f>
        <v/>
      </c>
      <c r="V17" s="106">
        <f>IF($A17="","",COUNTIFS('3. Registre des congés'!$A$5:$A$200,$A17,'3. Registre des congés'!$F$5:$F$200,"Approuvé",'3. Registre des congés'!$C$5:$C$200,"&lt;="&amp;('1. Configuration'!$C$9+(21-1)*7+6),'3. Registre des congés'!$D$5:$D$200,"&gt;="&amp;('1. Configuration'!$C$9+(21-1)*7)))</f>
        <v/>
      </c>
      <c r="W17" s="106">
        <f>IF($A17="","",COUNTIFS('3. Registre des congés'!$A$5:$A$200,$A17,'3. Registre des congés'!$F$5:$F$200,"Approuvé",'3. Registre des congés'!$C$5:$C$200,"&lt;="&amp;('1. Configuration'!$C$9+(22-1)*7+6),'3. Registre des congés'!$D$5:$D$200,"&gt;="&amp;('1. Configuration'!$C$9+(22-1)*7)))</f>
        <v/>
      </c>
      <c r="X17" s="106">
        <f>IF($A17="","",COUNTIFS('3. Registre des congés'!$A$5:$A$200,$A17,'3. Registre des congés'!$F$5:$F$200,"Approuvé",'3. Registre des congés'!$C$5:$C$200,"&lt;="&amp;('1. Configuration'!$C$9+(23-1)*7+6),'3. Registre des congés'!$D$5:$D$200,"&gt;="&amp;('1. Configuration'!$C$9+(23-1)*7)))</f>
        <v/>
      </c>
      <c r="Y17" s="106">
        <f>IF($A17="","",COUNTIFS('3. Registre des congés'!$A$5:$A$200,$A17,'3. Registre des congés'!$F$5:$F$200,"Approuvé",'3. Registre des congés'!$C$5:$C$200,"&lt;="&amp;('1. Configuration'!$C$9+(24-1)*7+6),'3. Registre des congés'!$D$5:$D$200,"&gt;="&amp;('1. Configuration'!$C$9+(24-1)*7)))</f>
        <v/>
      </c>
      <c r="Z17" s="106">
        <f>IF($A17="","",COUNTIFS('3. Registre des congés'!$A$5:$A$200,$A17,'3. Registre des congés'!$F$5:$F$200,"Approuvé",'3. Registre des congés'!$C$5:$C$200,"&lt;="&amp;('1. Configuration'!$C$9+(25-1)*7+6),'3. Registre des congés'!$D$5:$D$200,"&gt;="&amp;('1. Configuration'!$C$9+(25-1)*7)))</f>
        <v/>
      </c>
      <c r="AA17" s="106">
        <f>IF($A17="","",COUNTIFS('3. Registre des congés'!$A$5:$A$200,$A17,'3. Registre des congés'!$F$5:$F$200,"Approuvé",'3. Registre des congés'!$C$5:$C$200,"&lt;="&amp;('1. Configuration'!$C$9+(26-1)*7+6),'3. Registre des congés'!$D$5:$D$200,"&gt;="&amp;('1. Configuration'!$C$9+(26-1)*7)))</f>
        <v/>
      </c>
      <c r="AB17" s="106">
        <f>IF($A17="","",COUNTIFS('3. Registre des congés'!$A$5:$A$200,$A17,'3. Registre des congés'!$F$5:$F$200,"Approuvé",'3. Registre des congés'!$C$5:$C$200,"&lt;="&amp;('1. Configuration'!$C$9+(27-1)*7+6),'3. Registre des congés'!$D$5:$D$200,"&gt;="&amp;('1. Configuration'!$C$9+(27-1)*7)))</f>
        <v/>
      </c>
      <c r="AC17" s="106">
        <f>IF($A17="","",COUNTIFS('3. Registre des congés'!$A$5:$A$200,$A17,'3. Registre des congés'!$F$5:$F$200,"Approuvé",'3. Registre des congés'!$C$5:$C$200,"&lt;="&amp;('1. Configuration'!$C$9+(28-1)*7+6),'3. Registre des congés'!$D$5:$D$200,"&gt;="&amp;('1. Configuration'!$C$9+(28-1)*7)))</f>
        <v/>
      </c>
      <c r="AD17" s="106">
        <f>IF($A17="","",COUNTIFS('3. Registre des congés'!$A$5:$A$200,$A17,'3. Registre des congés'!$F$5:$F$200,"Approuvé",'3. Registre des congés'!$C$5:$C$200,"&lt;="&amp;('1. Configuration'!$C$9+(29-1)*7+6),'3. Registre des congés'!$D$5:$D$200,"&gt;="&amp;('1. Configuration'!$C$9+(29-1)*7)))</f>
        <v/>
      </c>
      <c r="AE17" s="106">
        <f>IF($A17="","",COUNTIFS('3. Registre des congés'!$A$5:$A$200,$A17,'3. Registre des congés'!$F$5:$F$200,"Approuvé",'3. Registre des congés'!$C$5:$C$200,"&lt;="&amp;('1. Configuration'!$C$9+(30-1)*7+6),'3. Registre des congés'!$D$5:$D$200,"&gt;="&amp;('1. Configuration'!$C$9+(30-1)*7)))</f>
        <v/>
      </c>
      <c r="AF17" s="106">
        <f>IF($A17="","",COUNTIFS('3. Registre des congés'!$A$5:$A$200,$A17,'3. Registre des congés'!$F$5:$F$200,"Approuvé",'3. Registre des congés'!$C$5:$C$200,"&lt;="&amp;('1. Configuration'!$C$9+(31-1)*7+6),'3. Registre des congés'!$D$5:$D$200,"&gt;="&amp;('1. Configuration'!$C$9+(31-1)*7)))</f>
        <v/>
      </c>
      <c r="AG17" s="106">
        <f>IF($A17="","",COUNTIFS('3. Registre des congés'!$A$5:$A$200,$A17,'3. Registre des congés'!$F$5:$F$200,"Approuvé",'3. Registre des congés'!$C$5:$C$200,"&lt;="&amp;('1. Configuration'!$C$9+(32-1)*7+6),'3. Registre des congés'!$D$5:$D$200,"&gt;="&amp;('1. Configuration'!$C$9+(32-1)*7)))</f>
        <v/>
      </c>
      <c r="AH17" s="106">
        <f>IF($A17="","",COUNTIFS('3. Registre des congés'!$A$5:$A$200,$A17,'3. Registre des congés'!$F$5:$F$200,"Approuvé",'3. Registre des congés'!$C$5:$C$200,"&lt;="&amp;('1. Configuration'!$C$9+(33-1)*7+6),'3. Registre des congés'!$D$5:$D$200,"&gt;="&amp;('1. Configuration'!$C$9+(33-1)*7)))</f>
        <v/>
      </c>
      <c r="AI17" s="106">
        <f>IF($A17="","",COUNTIFS('3. Registre des congés'!$A$5:$A$200,$A17,'3. Registre des congés'!$F$5:$F$200,"Approuvé",'3. Registre des congés'!$C$5:$C$200,"&lt;="&amp;('1. Configuration'!$C$9+(34-1)*7+6),'3. Registre des congés'!$D$5:$D$200,"&gt;="&amp;('1. Configuration'!$C$9+(34-1)*7)))</f>
        <v/>
      </c>
      <c r="AJ17" s="106">
        <f>IF($A17="","",COUNTIFS('3. Registre des congés'!$A$5:$A$200,$A17,'3. Registre des congés'!$F$5:$F$200,"Approuvé",'3. Registre des congés'!$C$5:$C$200,"&lt;="&amp;('1. Configuration'!$C$9+(35-1)*7+6),'3. Registre des congés'!$D$5:$D$200,"&gt;="&amp;('1. Configuration'!$C$9+(35-1)*7)))</f>
        <v/>
      </c>
      <c r="AK17" s="106">
        <f>IF($A17="","",COUNTIFS('3. Registre des congés'!$A$5:$A$200,$A17,'3. Registre des congés'!$F$5:$F$200,"Approuvé",'3. Registre des congés'!$C$5:$C$200,"&lt;="&amp;('1. Configuration'!$C$9+(36-1)*7+6),'3. Registre des congés'!$D$5:$D$200,"&gt;="&amp;('1. Configuration'!$C$9+(36-1)*7)))</f>
        <v/>
      </c>
      <c r="AL17" s="106">
        <f>IF($A17="","",COUNTIFS('3. Registre des congés'!$A$5:$A$200,$A17,'3. Registre des congés'!$F$5:$F$200,"Approuvé",'3. Registre des congés'!$C$5:$C$200,"&lt;="&amp;('1. Configuration'!$C$9+(37-1)*7+6),'3. Registre des congés'!$D$5:$D$200,"&gt;="&amp;('1. Configuration'!$C$9+(37-1)*7)))</f>
        <v/>
      </c>
      <c r="AM17" s="106">
        <f>IF($A17="","",COUNTIFS('3. Registre des congés'!$A$5:$A$200,$A17,'3. Registre des congés'!$F$5:$F$200,"Approuvé",'3. Registre des congés'!$C$5:$C$200,"&lt;="&amp;('1. Configuration'!$C$9+(38-1)*7+6),'3. Registre des congés'!$D$5:$D$200,"&gt;="&amp;('1. Configuration'!$C$9+(38-1)*7)))</f>
        <v/>
      </c>
      <c r="AN17" s="106">
        <f>IF($A17="","",COUNTIFS('3. Registre des congés'!$A$5:$A$200,$A17,'3. Registre des congés'!$F$5:$F$200,"Approuvé",'3. Registre des congés'!$C$5:$C$200,"&lt;="&amp;('1. Configuration'!$C$9+(39-1)*7+6),'3. Registre des congés'!$D$5:$D$200,"&gt;="&amp;('1. Configuration'!$C$9+(39-1)*7)))</f>
        <v/>
      </c>
      <c r="AO17" s="106">
        <f>IF($A17="","",COUNTIFS('3. Registre des congés'!$A$5:$A$200,$A17,'3. Registre des congés'!$F$5:$F$200,"Approuvé",'3. Registre des congés'!$C$5:$C$200,"&lt;="&amp;('1. Configuration'!$C$9+(40-1)*7+6),'3. Registre des congés'!$D$5:$D$200,"&gt;="&amp;('1. Configuration'!$C$9+(40-1)*7)))</f>
        <v/>
      </c>
      <c r="AP17" s="106">
        <f>IF($A17="","",COUNTIFS('3. Registre des congés'!$A$5:$A$200,$A17,'3. Registre des congés'!$F$5:$F$200,"Approuvé",'3. Registre des congés'!$C$5:$C$200,"&lt;="&amp;('1. Configuration'!$C$9+(41-1)*7+6),'3. Registre des congés'!$D$5:$D$200,"&gt;="&amp;('1. Configuration'!$C$9+(41-1)*7)))</f>
        <v/>
      </c>
      <c r="AQ17" s="106">
        <f>IF($A17="","",COUNTIFS('3. Registre des congés'!$A$5:$A$200,$A17,'3. Registre des congés'!$F$5:$F$200,"Approuvé",'3. Registre des congés'!$C$5:$C$200,"&lt;="&amp;('1. Configuration'!$C$9+(42-1)*7+6),'3. Registre des congés'!$D$5:$D$200,"&gt;="&amp;('1. Configuration'!$C$9+(42-1)*7)))</f>
        <v/>
      </c>
      <c r="AR17" s="106">
        <f>IF($A17="","",COUNTIFS('3. Registre des congés'!$A$5:$A$200,$A17,'3. Registre des congés'!$F$5:$F$200,"Approuvé",'3. Registre des congés'!$C$5:$C$200,"&lt;="&amp;('1. Configuration'!$C$9+(43-1)*7+6),'3. Registre des congés'!$D$5:$D$200,"&gt;="&amp;('1. Configuration'!$C$9+(43-1)*7)))</f>
        <v/>
      </c>
      <c r="AS17" s="106">
        <f>IF($A17="","",COUNTIFS('3. Registre des congés'!$A$5:$A$200,$A17,'3. Registre des congés'!$F$5:$F$200,"Approuvé",'3. Registre des congés'!$C$5:$C$200,"&lt;="&amp;('1. Configuration'!$C$9+(44-1)*7+6),'3. Registre des congés'!$D$5:$D$200,"&gt;="&amp;('1. Configuration'!$C$9+(44-1)*7)))</f>
        <v/>
      </c>
      <c r="AT17" s="106">
        <f>IF($A17="","",COUNTIFS('3. Registre des congés'!$A$5:$A$200,$A17,'3. Registre des congés'!$F$5:$F$200,"Approuvé",'3. Registre des congés'!$C$5:$C$200,"&lt;="&amp;('1. Configuration'!$C$9+(45-1)*7+6),'3. Registre des congés'!$D$5:$D$200,"&gt;="&amp;('1. Configuration'!$C$9+(45-1)*7)))</f>
        <v/>
      </c>
      <c r="AU17" s="106">
        <f>IF($A17="","",COUNTIFS('3. Registre des congés'!$A$5:$A$200,$A17,'3. Registre des congés'!$F$5:$F$200,"Approuvé",'3. Registre des congés'!$C$5:$C$200,"&lt;="&amp;('1. Configuration'!$C$9+(46-1)*7+6),'3. Registre des congés'!$D$5:$D$200,"&gt;="&amp;('1. Configuration'!$C$9+(46-1)*7)))</f>
        <v/>
      </c>
      <c r="AV17" s="106">
        <f>IF($A17="","",COUNTIFS('3. Registre des congés'!$A$5:$A$200,$A17,'3. Registre des congés'!$F$5:$F$200,"Approuvé",'3. Registre des congés'!$C$5:$C$200,"&lt;="&amp;('1. Configuration'!$C$9+(47-1)*7+6),'3. Registre des congés'!$D$5:$D$200,"&gt;="&amp;('1. Configuration'!$C$9+(47-1)*7)))</f>
        <v/>
      </c>
      <c r="AW17" s="106">
        <f>IF($A17="","",COUNTIFS('3. Registre des congés'!$A$5:$A$200,$A17,'3. Registre des congés'!$F$5:$F$200,"Approuvé",'3. Registre des congés'!$C$5:$C$200,"&lt;="&amp;('1. Configuration'!$C$9+(48-1)*7+6),'3. Registre des congés'!$D$5:$D$200,"&gt;="&amp;('1. Configuration'!$C$9+(48-1)*7)))</f>
        <v/>
      </c>
      <c r="AX17" s="106">
        <f>IF($A17="","",COUNTIFS('3. Registre des congés'!$A$5:$A$200,$A17,'3. Registre des congés'!$F$5:$F$200,"Approuvé",'3. Registre des congés'!$C$5:$C$200,"&lt;="&amp;('1. Configuration'!$C$9+(49-1)*7+6),'3. Registre des congés'!$D$5:$D$200,"&gt;="&amp;('1. Configuration'!$C$9+(49-1)*7)))</f>
        <v/>
      </c>
      <c r="AY17" s="106">
        <f>IF($A17="","",COUNTIFS('3. Registre des congés'!$A$5:$A$200,$A17,'3. Registre des congés'!$F$5:$F$200,"Approuvé",'3. Registre des congés'!$C$5:$C$200,"&lt;="&amp;('1. Configuration'!$C$9+(50-1)*7+6),'3. Registre des congés'!$D$5:$D$200,"&gt;="&amp;('1. Configuration'!$C$9+(50-1)*7)))</f>
        <v/>
      </c>
      <c r="AZ17" s="106">
        <f>IF($A17="","",COUNTIFS('3. Registre des congés'!$A$5:$A$200,$A17,'3. Registre des congés'!$F$5:$F$200,"Approuvé",'3. Registre des congés'!$C$5:$C$200,"&lt;="&amp;('1. Configuration'!$C$9+(51-1)*7+6),'3. Registre des congés'!$D$5:$D$200,"&gt;="&amp;('1. Configuration'!$C$9+(51-1)*7)))</f>
        <v/>
      </c>
      <c r="BA17" s="106">
        <f>IF($A17="","",COUNTIFS('3. Registre des congés'!$A$5:$A$200,$A17,'3. Registre des congés'!$F$5:$F$200,"Approuvé",'3. Registre des congés'!$C$5:$C$200,"&lt;="&amp;('1. Configuration'!$C$9+(52-1)*7+6),'3. Registre des congés'!$D$5:$D$200,"&gt;="&amp;('1. Configuration'!$C$9+(52-1)*7)))</f>
        <v/>
      </c>
    </row>
    <row r="18" ht="18" customHeight="1" s="55">
      <c r="A18" s="105">
        <f>IF('2. Employés'!A18="","",'2. Employés'!A18)</f>
        <v/>
      </c>
      <c r="B18" s="106">
        <f>IF($A18="","",COUNTIFS('3. Registre des congés'!$A$5:$A$200,$A18,'3. Registre des congés'!$F$5:$F$200,"Approuvé",'3. Registre des congés'!$C$5:$C$200,"&lt;="&amp;('1. Configuration'!$C$9+(1-1)*7+6),'3. Registre des congés'!$D$5:$D$200,"&gt;="&amp;('1. Configuration'!$C$9+(1-1)*7)))</f>
        <v/>
      </c>
      <c r="C18" s="106">
        <f>IF($A18="","",COUNTIFS('3. Registre des congés'!$A$5:$A$200,$A18,'3. Registre des congés'!$F$5:$F$200,"Approuvé",'3. Registre des congés'!$C$5:$C$200,"&lt;="&amp;('1. Configuration'!$C$9+(2-1)*7+6),'3. Registre des congés'!$D$5:$D$200,"&gt;="&amp;('1. Configuration'!$C$9+(2-1)*7)))</f>
        <v/>
      </c>
      <c r="D18" s="106">
        <f>IF($A18="","",COUNTIFS('3. Registre des congés'!$A$5:$A$200,$A18,'3. Registre des congés'!$F$5:$F$200,"Approuvé",'3. Registre des congés'!$C$5:$C$200,"&lt;="&amp;('1. Configuration'!$C$9+(3-1)*7+6),'3. Registre des congés'!$D$5:$D$200,"&gt;="&amp;('1. Configuration'!$C$9+(3-1)*7)))</f>
        <v/>
      </c>
      <c r="E18" s="106">
        <f>IF($A18="","",COUNTIFS('3. Registre des congés'!$A$5:$A$200,$A18,'3. Registre des congés'!$F$5:$F$200,"Approuvé",'3. Registre des congés'!$C$5:$C$200,"&lt;="&amp;('1. Configuration'!$C$9+(4-1)*7+6),'3. Registre des congés'!$D$5:$D$200,"&gt;="&amp;('1. Configuration'!$C$9+(4-1)*7)))</f>
        <v/>
      </c>
      <c r="F18" s="106">
        <f>IF($A18="","",COUNTIFS('3. Registre des congés'!$A$5:$A$200,$A18,'3. Registre des congés'!$F$5:$F$200,"Approuvé",'3. Registre des congés'!$C$5:$C$200,"&lt;="&amp;('1. Configuration'!$C$9+(5-1)*7+6),'3. Registre des congés'!$D$5:$D$200,"&gt;="&amp;('1. Configuration'!$C$9+(5-1)*7)))</f>
        <v/>
      </c>
      <c r="G18" s="106">
        <f>IF($A18="","",COUNTIFS('3. Registre des congés'!$A$5:$A$200,$A18,'3. Registre des congés'!$F$5:$F$200,"Approuvé",'3. Registre des congés'!$C$5:$C$200,"&lt;="&amp;('1. Configuration'!$C$9+(6-1)*7+6),'3. Registre des congés'!$D$5:$D$200,"&gt;="&amp;('1. Configuration'!$C$9+(6-1)*7)))</f>
        <v/>
      </c>
      <c r="H18" s="106">
        <f>IF($A18="","",COUNTIFS('3. Registre des congés'!$A$5:$A$200,$A18,'3. Registre des congés'!$F$5:$F$200,"Approuvé",'3. Registre des congés'!$C$5:$C$200,"&lt;="&amp;('1. Configuration'!$C$9+(7-1)*7+6),'3. Registre des congés'!$D$5:$D$200,"&gt;="&amp;('1. Configuration'!$C$9+(7-1)*7)))</f>
        <v/>
      </c>
      <c r="I18" s="106">
        <f>IF($A18="","",COUNTIFS('3. Registre des congés'!$A$5:$A$200,$A18,'3. Registre des congés'!$F$5:$F$200,"Approuvé",'3. Registre des congés'!$C$5:$C$200,"&lt;="&amp;('1. Configuration'!$C$9+(8-1)*7+6),'3. Registre des congés'!$D$5:$D$200,"&gt;="&amp;('1. Configuration'!$C$9+(8-1)*7)))</f>
        <v/>
      </c>
      <c r="J18" s="106">
        <f>IF($A18="","",COUNTIFS('3. Registre des congés'!$A$5:$A$200,$A18,'3. Registre des congés'!$F$5:$F$200,"Approuvé",'3. Registre des congés'!$C$5:$C$200,"&lt;="&amp;('1. Configuration'!$C$9+(9-1)*7+6),'3. Registre des congés'!$D$5:$D$200,"&gt;="&amp;('1. Configuration'!$C$9+(9-1)*7)))</f>
        <v/>
      </c>
      <c r="K18" s="106">
        <f>IF($A18="","",COUNTIFS('3. Registre des congés'!$A$5:$A$200,$A18,'3. Registre des congés'!$F$5:$F$200,"Approuvé",'3. Registre des congés'!$C$5:$C$200,"&lt;="&amp;('1. Configuration'!$C$9+(10-1)*7+6),'3. Registre des congés'!$D$5:$D$200,"&gt;="&amp;('1. Configuration'!$C$9+(10-1)*7)))</f>
        <v/>
      </c>
      <c r="L18" s="106">
        <f>IF($A18="","",COUNTIFS('3. Registre des congés'!$A$5:$A$200,$A18,'3. Registre des congés'!$F$5:$F$200,"Approuvé",'3. Registre des congés'!$C$5:$C$200,"&lt;="&amp;('1. Configuration'!$C$9+(11-1)*7+6),'3. Registre des congés'!$D$5:$D$200,"&gt;="&amp;('1. Configuration'!$C$9+(11-1)*7)))</f>
        <v/>
      </c>
      <c r="M18" s="106">
        <f>IF($A18="","",COUNTIFS('3. Registre des congés'!$A$5:$A$200,$A18,'3. Registre des congés'!$F$5:$F$200,"Approuvé",'3. Registre des congés'!$C$5:$C$200,"&lt;="&amp;('1. Configuration'!$C$9+(12-1)*7+6),'3. Registre des congés'!$D$5:$D$200,"&gt;="&amp;('1. Configuration'!$C$9+(12-1)*7)))</f>
        <v/>
      </c>
      <c r="N18" s="106">
        <f>IF($A18="","",COUNTIFS('3. Registre des congés'!$A$5:$A$200,$A18,'3. Registre des congés'!$F$5:$F$200,"Approuvé",'3. Registre des congés'!$C$5:$C$200,"&lt;="&amp;('1. Configuration'!$C$9+(13-1)*7+6),'3. Registre des congés'!$D$5:$D$200,"&gt;="&amp;('1. Configuration'!$C$9+(13-1)*7)))</f>
        <v/>
      </c>
      <c r="O18" s="106">
        <f>IF($A18="","",COUNTIFS('3. Registre des congés'!$A$5:$A$200,$A18,'3. Registre des congés'!$F$5:$F$200,"Approuvé",'3. Registre des congés'!$C$5:$C$200,"&lt;="&amp;('1. Configuration'!$C$9+(14-1)*7+6),'3. Registre des congés'!$D$5:$D$200,"&gt;="&amp;('1. Configuration'!$C$9+(14-1)*7)))</f>
        <v/>
      </c>
      <c r="P18" s="106">
        <f>IF($A18="","",COUNTIFS('3. Registre des congés'!$A$5:$A$200,$A18,'3. Registre des congés'!$F$5:$F$200,"Approuvé",'3. Registre des congés'!$C$5:$C$200,"&lt;="&amp;('1. Configuration'!$C$9+(15-1)*7+6),'3. Registre des congés'!$D$5:$D$200,"&gt;="&amp;('1. Configuration'!$C$9+(15-1)*7)))</f>
        <v/>
      </c>
      <c r="Q18" s="106">
        <f>IF($A18="","",COUNTIFS('3. Registre des congés'!$A$5:$A$200,$A18,'3. Registre des congés'!$F$5:$F$200,"Approuvé",'3. Registre des congés'!$C$5:$C$200,"&lt;="&amp;('1. Configuration'!$C$9+(16-1)*7+6),'3. Registre des congés'!$D$5:$D$200,"&gt;="&amp;('1. Configuration'!$C$9+(16-1)*7)))</f>
        <v/>
      </c>
      <c r="R18" s="106">
        <f>IF($A18="","",COUNTIFS('3. Registre des congés'!$A$5:$A$200,$A18,'3. Registre des congés'!$F$5:$F$200,"Approuvé",'3. Registre des congés'!$C$5:$C$200,"&lt;="&amp;('1. Configuration'!$C$9+(17-1)*7+6),'3. Registre des congés'!$D$5:$D$200,"&gt;="&amp;('1. Configuration'!$C$9+(17-1)*7)))</f>
        <v/>
      </c>
      <c r="S18" s="106">
        <f>IF($A18="","",COUNTIFS('3. Registre des congés'!$A$5:$A$200,$A18,'3. Registre des congés'!$F$5:$F$200,"Approuvé",'3. Registre des congés'!$C$5:$C$200,"&lt;="&amp;('1. Configuration'!$C$9+(18-1)*7+6),'3. Registre des congés'!$D$5:$D$200,"&gt;="&amp;('1. Configuration'!$C$9+(18-1)*7)))</f>
        <v/>
      </c>
      <c r="T18" s="106">
        <f>IF($A18="","",COUNTIFS('3. Registre des congés'!$A$5:$A$200,$A18,'3. Registre des congés'!$F$5:$F$200,"Approuvé",'3. Registre des congés'!$C$5:$C$200,"&lt;="&amp;('1. Configuration'!$C$9+(19-1)*7+6),'3. Registre des congés'!$D$5:$D$200,"&gt;="&amp;('1. Configuration'!$C$9+(19-1)*7)))</f>
        <v/>
      </c>
      <c r="U18" s="106">
        <f>IF($A18="","",COUNTIFS('3. Registre des congés'!$A$5:$A$200,$A18,'3. Registre des congés'!$F$5:$F$200,"Approuvé",'3. Registre des congés'!$C$5:$C$200,"&lt;="&amp;('1. Configuration'!$C$9+(20-1)*7+6),'3. Registre des congés'!$D$5:$D$200,"&gt;="&amp;('1. Configuration'!$C$9+(20-1)*7)))</f>
        <v/>
      </c>
      <c r="V18" s="106">
        <f>IF($A18="","",COUNTIFS('3. Registre des congés'!$A$5:$A$200,$A18,'3. Registre des congés'!$F$5:$F$200,"Approuvé",'3. Registre des congés'!$C$5:$C$200,"&lt;="&amp;('1. Configuration'!$C$9+(21-1)*7+6),'3. Registre des congés'!$D$5:$D$200,"&gt;="&amp;('1. Configuration'!$C$9+(21-1)*7)))</f>
        <v/>
      </c>
      <c r="W18" s="106">
        <f>IF($A18="","",COUNTIFS('3. Registre des congés'!$A$5:$A$200,$A18,'3. Registre des congés'!$F$5:$F$200,"Approuvé",'3. Registre des congés'!$C$5:$C$200,"&lt;="&amp;('1. Configuration'!$C$9+(22-1)*7+6),'3. Registre des congés'!$D$5:$D$200,"&gt;="&amp;('1. Configuration'!$C$9+(22-1)*7)))</f>
        <v/>
      </c>
      <c r="X18" s="106">
        <f>IF($A18="","",COUNTIFS('3. Registre des congés'!$A$5:$A$200,$A18,'3. Registre des congés'!$F$5:$F$200,"Approuvé",'3. Registre des congés'!$C$5:$C$200,"&lt;="&amp;('1. Configuration'!$C$9+(23-1)*7+6),'3. Registre des congés'!$D$5:$D$200,"&gt;="&amp;('1. Configuration'!$C$9+(23-1)*7)))</f>
        <v/>
      </c>
      <c r="Y18" s="106">
        <f>IF($A18="","",COUNTIFS('3. Registre des congés'!$A$5:$A$200,$A18,'3. Registre des congés'!$F$5:$F$200,"Approuvé",'3. Registre des congés'!$C$5:$C$200,"&lt;="&amp;('1. Configuration'!$C$9+(24-1)*7+6),'3. Registre des congés'!$D$5:$D$200,"&gt;="&amp;('1. Configuration'!$C$9+(24-1)*7)))</f>
        <v/>
      </c>
      <c r="Z18" s="106">
        <f>IF($A18="","",COUNTIFS('3. Registre des congés'!$A$5:$A$200,$A18,'3. Registre des congés'!$F$5:$F$200,"Approuvé",'3. Registre des congés'!$C$5:$C$200,"&lt;="&amp;('1. Configuration'!$C$9+(25-1)*7+6),'3. Registre des congés'!$D$5:$D$200,"&gt;="&amp;('1. Configuration'!$C$9+(25-1)*7)))</f>
        <v/>
      </c>
      <c r="AA18" s="106">
        <f>IF($A18="","",COUNTIFS('3. Registre des congés'!$A$5:$A$200,$A18,'3. Registre des congés'!$F$5:$F$200,"Approuvé",'3. Registre des congés'!$C$5:$C$200,"&lt;="&amp;('1. Configuration'!$C$9+(26-1)*7+6),'3. Registre des congés'!$D$5:$D$200,"&gt;="&amp;('1. Configuration'!$C$9+(26-1)*7)))</f>
        <v/>
      </c>
      <c r="AB18" s="106">
        <f>IF($A18="","",COUNTIFS('3. Registre des congés'!$A$5:$A$200,$A18,'3. Registre des congés'!$F$5:$F$200,"Approuvé",'3. Registre des congés'!$C$5:$C$200,"&lt;="&amp;('1. Configuration'!$C$9+(27-1)*7+6),'3. Registre des congés'!$D$5:$D$200,"&gt;="&amp;('1. Configuration'!$C$9+(27-1)*7)))</f>
        <v/>
      </c>
      <c r="AC18" s="106">
        <f>IF($A18="","",COUNTIFS('3. Registre des congés'!$A$5:$A$200,$A18,'3. Registre des congés'!$F$5:$F$200,"Approuvé",'3. Registre des congés'!$C$5:$C$200,"&lt;="&amp;('1. Configuration'!$C$9+(28-1)*7+6),'3. Registre des congés'!$D$5:$D$200,"&gt;="&amp;('1. Configuration'!$C$9+(28-1)*7)))</f>
        <v/>
      </c>
      <c r="AD18" s="106">
        <f>IF($A18="","",COUNTIFS('3. Registre des congés'!$A$5:$A$200,$A18,'3. Registre des congés'!$F$5:$F$200,"Approuvé",'3. Registre des congés'!$C$5:$C$200,"&lt;="&amp;('1. Configuration'!$C$9+(29-1)*7+6),'3. Registre des congés'!$D$5:$D$200,"&gt;="&amp;('1. Configuration'!$C$9+(29-1)*7)))</f>
        <v/>
      </c>
      <c r="AE18" s="106">
        <f>IF($A18="","",COUNTIFS('3. Registre des congés'!$A$5:$A$200,$A18,'3. Registre des congés'!$F$5:$F$200,"Approuvé",'3. Registre des congés'!$C$5:$C$200,"&lt;="&amp;('1. Configuration'!$C$9+(30-1)*7+6),'3. Registre des congés'!$D$5:$D$200,"&gt;="&amp;('1. Configuration'!$C$9+(30-1)*7)))</f>
        <v/>
      </c>
      <c r="AF18" s="106">
        <f>IF($A18="","",COUNTIFS('3. Registre des congés'!$A$5:$A$200,$A18,'3. Registre des congés'!$F$5:$F$200,"Approuvé",'3. Registre des congés'!$C$5:$C$200,"&lt;="&amp;('1. Configuration'!$C$9+(31-1)*7+6),'3. Registre des congés'!$D$5:$D$200,"&gt;="&amp;('1. Configuration'!$C$9+(31-1)*7)))</f>
        <v/>
      </c>
      <c r="AG18" s="106">
        <f>IF($A18="","",COUNTIFS('3. Registre des congés'!$A$5:$A$200,$A18,'3. Registre des congés'!$F$5:$F$200,"Approuvé",'3. Registre des congés'!$C$5:$C$200,"&lt;="&amp;('1. Configuration'!$C$9+(32-1)*7+6),'3. Registre des congés'!$D$5:$D$200,"&gt;="&amp;('1. Configuration'!$C$9+(32-1)*7)))</f>
        <v/>
      </c>
      <c r="AH18" s="106">
        <f>IF($A18="","",COUNTIFS('3. Registre des congés'!$A$5:$A$200,$A18,'3. Registre des congés'!$F$5:$F$200,"Approuvé",'3. Registre des congés'!$C$5:$C$200,"&lt;="&amp;('1. Configuration'!$C$9+(33-1)*7+6),'3. Registre des congés'!$D$5:$D$200,"&gt;="&amp;('1. Configuration'!$C$9+(33-1)*7)))</f>
        <v/>
      </c>
      <c r="AI18" s="106">
        <f>IF($A18="","",COUNTIFS('3. Registre des congés'!$A$5:$A$200,$A18,'3. Registre des congés'!$F$5:$F$200,"Approuvé",'3. Registre des congés'!$C$5:$C$200,"&lt;="&amp;('1. Configuration'!$C$9+(34-1)*7+6),'3. Registre des congés'!$D$5:$D$200,"&gt;="&amp;('1. Configuration'!$C$9+(34-1)*7)))</f>
        <v/>
      </c>
      <c r="AJ18" s="106">
        <f>IF($A18="","",COUNTIFS('3. Registre des congés'!$A$5:$A$200,$A18,'3. Registre des congés'!$F$5:$F$200,"Approuvé",'3. Registre des congés'!$C$5:$C$200,"&lt;="&amp;('1. Configuration'!$C$9+(35-1)*7+6),'3. Registre des congés'!$D$5:$D$200,"&gt;="&amp;('1. Configuration'!$C$9+(35-1)*7)))</f>
        <v/>
      </c>
      <c r="AK18" s="106">
        <f>IF($A18="","",COUNTIFS('3. Registre des congés'!$A$5:$A$200,$A18,'3. Registre des congés'!$F$5:$F$200,"Approuvé",'3. Registre des congés'!$C$5:$C$200,"&lt;="&amp;('1. Configuration'!$C$9+(36-1)*7+6),'3. Registre des congés'!$D$5:$D$200,"&gt;="&amp;('1. Configuration'!$C$9+(36-1)*7)))</f>
        <v/>
      </c>
      <c r="AL18" s="106">
        <f>IF($A18="","",COUNTIFS('3. Registre des congés'!$A$5:$A$200,$A18,'3. Registre des congés'!$F$5:$F$200,"Approuvé",'3. Registre des congés'!$C$5:$C$200,"&lt;="&amp;('1. Configuration'!$C$9+(37-1)*7+6),'3. Registre des congés'!$D$5:$D$200,"&gt;="&amp;('1. Configuration'!$C$9+(37-1)*7)))</f>
        <v/>
      </c>
      <c r="AM18" s="106">
        <f>IF($A18="","",COUNTIFS('3. Registre des congés'!$A$5:$A$200,$A18,'3. Registre des congés'!$F$5:$F$200,"Approuvé",'3. Registre des congés'!$C$5:$C$200,"&lt;="&amp;('1. Configuration'!$C$9+(38-1)*7+6),'3. Registre des congés'!$D$5:$D$200,"&gt;="&amp;('1. Configuration'!$C$9+(38-1)*7)))</f>
        <v/>
      </c>
      <c r="AN18" s="106">
        <f>IF($A18="","",COUNTIFS('3. Registre des congés'!$A$5:$A$200,$A18,'3. Registre des congés'!$F$5:$F$200,"Approuvé",'3. Registre des congés'!$C$5:$C$200,"&lt;="&amp;('1. Configuration'!$C$9+(39-1)*7+6),'3. Registre des congés'!$D$5:$D$200,"&gt;="&amp;('1. Configuration'!$C$9+(39-1)*7)))</f>
        <v/>
      </c>
      <c r="AO18" s="106">
        <f>IF($A18="","",COUNTIFS('3. Registre des congés'!$A$5:$A$200,$A18,'3. Registre des congés'!$F$5:$F$200,"Approuvé",'3. Registre des congés'!$C$5:$C$200,"&lt;="&amp;('1. Configuration'!$C$9+(40-1)*7+6),'3. Registre des congés'!$D$5:$D$200,"&gt;="&amp;('1. Configuration'!$C$9+(40-1)*7)))</f>
        <v/>
      </c>
      <c r="AP18" s="106">
        <f>IF($A18="","",COUNTIFS('3. Registre des congés'!$A$5:$A$200,$A18,'3. Registre des congés'!$F$5:$F$200,"Approuvé",'3. Registre des congés'!$C$5:$C$200,"&lt;="&amp;('1. Configuration'!$C$9+(41-1)*7+6),'3. Registre des congés'!$D$5:$D$200,"&gt;="&amp;('1. Configuration'!$C$9+(41-1)*7)))</f>
        <v/>
      </c>
      <c r="AQ18" s="106">
        <f>IF($A18="","",COUNTIFS('3. Registre des congés'!$A$5:$A$200,$A18,'3. Registre des congés'!$F$5:$F$200,"Approuvé",'3. Registre des congés'!$C$5:$C$200,"&lt;="&amp;('1. Configuration'!$C$9+(42-1)*7+6),'3. Registre des congés'!$D$5:$D$200,"&gt;="&amp;('1. Configuration'!$C$9+(42-1)*7)))</f>
        <v/>
      </c>
      <c r="AR18" s="106">
        <f>IF($A18="","",COUNTIFS('3. Registre des congés'!$A$5:$A$200,$A18,'3. Registre des congés'!$F$5:$F$200,"Approuvé",'3. Registre des congés'!$C$5:$C$200,"&lt;="&amp;('1. Configuration'!$C$9+(43-1)*7+6),'3. Registre des congés'!$D$5:$D$200,"&gt;="&amp;('1. Configuration'!$C$9+(43-1)*7)))</f>
        <v/>
      </c>
      <c r="AS18" s="106">
        <f>IF($A18="","",COUNTIFS('3. Registre des congés'!$A$5:$A$200,$A18,'3. Registre des congés'!$F$5:$F$200,"Approuvé",'3. Registre des congés'!$C$5:$C$200,"&lt;="&amp;('1. Configuration'!$C$9+(44-1)*7+6),'3. Registre des congés'!$D$5:$D$200,"&gt;="&amp;('1. Configuration'!$C$9+(44-1)*7)))</f>
        <v/>
      </c>
      <c r="AT18" s="106">
        <f>IF($A18="","",COUNTIFS('3. Registre des congés'!$A$5:$A$200,$A18,'3. Registre des congés'!$F$5:$F$200,"Approuvé",'3. Registre des congés'!$C$5:$C$200,"&lt;="&amp;('1. Configuration'!$C$9+(45-1)*7+6),'3. Registre des congés'!$D$5:$D$200,"&gt;="&amp;('1. Configuration'!$C$9+(45-1)*7)))</f>
        <v/>
      </c>
      <c r="AU18" s="106">
        <f>IF($A18="","",COUNTIFS('3. Registre des congés'!$A$5:$A$200,$A18,'3. Registre des congés'!$F$5:$F$200,"Approuvé",'3. Registre des congés'!$C$5:$C$200,"&lt;="&amp;('1. Configuration'!$C$9+(46-1)*7+6),'3. Registre des congés'!$D$5:$D$200,"&gt;="&amp;('1. Configuration'!$C$9+(46-1)*7)))</f>
        <v/>
      </c>
      <c r="AV18" s="106">
        <f>IF($A18="","",COUNTIFS('3. Registre des congés'!$A$5:$A$200,$A18,'3. Registre des congés'!$F$5:$F$200,"Approuvé",'3. Registre des congés'!$C$5:$C$200,"&lt;="&amp;('1. Configuration'!$C$9+(47-1)*7+6),'3. Registre des congés'!$D$5:$D$200,"&gt;="&amp;('1. Configuration'!$C$9+(47-1)*7)))</f>
        <v/>
      </c>
      <c r="AW18" s="106">
        <f>IF($A18="","",COUNTIFS('3. Registre des congés'!$A$5:$A$200,$A18,'3. Registre des congés'!$F$5:$F$200,"Approuvé",'3. Registre des congés'!$C$5:$C$200,"&lt;="&amp;('1. Configuration'!$C$9+(48-1)*7+6),'3. Registre des congés'!$D$5:$D$200,"&gt;="&amp;('1. Configuration'!$C$9+(48-1)*7)))</f>
        <v/>
      </c>
      <c r="AX18" s="106">
        <f>IF($A18="","",COUNTIFS('3. Registre des congés'!$A$5:$A$200,$A18,'3. Registre des congés'!$F$5:$F$200,"Approuvé",'3. Registre des congés'!$C$5:$C$200,"&lt;="&amp;('1. Configuration'!$C$9+(49-1)*7+6),'3. Registre des congés'!$D$5:$D$200,"&gt;="&amp;('1. Configuration'!$C$9+(49-1)*7)))</f>
        <v/>
      </c>
      <c r="AY18" s="106">
        <f>IF($A18="","",COUNTIFS('3. Registre des congés'!$A$5:$A$200,$A18,'3. Registre des congés'!$F$5:$F$200,"Approuvé",'3. Registre des congés'!$C$5:$C$200,"&lt;="&amp;('1. Configuration'!$C$9+(50-1)*7+6),'3. Registre des congés'!$D$5:$D$200,"&gt;="&amp;('1. Configuration'!$C$9+(50-1)*7)))</f>
        <v/>
      </c>
      <c r="AZ18" s="106">
        <f>IF($A18="","",COUNTIFS('3. Registre des congés'!$A$5:$A$200,$A18,'3. Registre des congés'!$F$5:$F$200,"Approuvé",'3. Registre des congés'!$C$5:$C$200,"&lt;="&amp;('1. Configuration'!$C$9+(51-1)*7+6),'3. Registre des congés'!$D$5:$D$200,"&gt;="&amp;('1. Configuration'!$C$9+(51-1)*7)))</f>
        <v/>
      </c>
      <c r="BA18" s="106">
        <f>IF($A18="","",COUNTIFS('3. Registre des congés'!$A$5:$A$200,$A18,'3. Registre des congés'!$F$5:$F$200,"Approuvé",'3. Registre des congés'!$C$5:$C$200,"&lt;="&amp;('1. Configuration'!$C$9+(52-1)*7+6),'3. Registre des congés'!$D$5:$D$200,"&gt;="&amp;('1. Configuration'!$C$9+(52-1)*7)))</f>
        <v/>
      </c>
    </row>
    <row r="19" ht="18" customHeight="1" s="55">
      <c r="A19" s="105">
        <f>IF('2. Employés'!A19="","",'2. Employés'!A19)</f>
        <v/>
      </c>
      <c r="B19" s="106">
        <f>IF($A19="","",COUNTIFS('3. Registre des congés'!$A$5:$A$200,$A19,'3. Registre des congés'!$F$5:$F$200,"Approuvé",'3. Registre des congés'!$C$5:$C$200,"&lt;="&amp;('1. Configuration'!$C$9+(1-1)*7+6),'3. Registre des congés'!$D$5:$D$200,"&gt;="&amp;('1. Configuration'!$C$9+(1-1)*7)))</f>
        <v/>
      </c>
      <c r="C19" s="106">
        <f>IF($A19="","",COUNTIFS('3. Registre des congés'!$A$5:$A$200,$A19,'3. Registre des congés'!$F$5:$F$200,"Approuvé",'3. Registre des congés'!$C$5:$C$200,"&lt;="&amp;('1. Configuration'!$C$9+(2-1)*7+6),'3. Registre des congés'!$D$5:$D$200,"&gt;="&amp;('1. Configuration'!$C$9+(2-1)*7)))</f>
        <v/>
      </c>
      <c r="D19" s="106">
        <f>IF($A19="","",COUNTIFS('3. Registre des congés'!$A$5:$A$200,$A19,'3. Registre des congés'!$F$5:$F$200,"Approuvé",'3. Registre des congés'!$C$5:$C$200,"&lt;="&amp;('1. Configuration'!$C$9+(3-1)*7+6),'3. Registre des congés'!$D$5:$D$200,"&gt;="&amp;('1. Configuration'!$C$9+(3-1)*7)))</f>
        <v/>
      </c>
      <c r="E19" s="106">
        <f>IF($A19="","",COUNTIFS('3. Registre des congés'!$A$5:$A$200,$A19,'3. Registre des congés'!$F$5:$F$200,"Approuvé",'3. Registre des congés'!$C$5:$C$200,"&lt;="&amp;('1. Configuration'!$C$9+(4-1)*7+6),'3. Registre des congés'!$D$5:$D$200,"&gt;="&amp;('1. Configuration'!$C$9+(4-1)*7)))</f>
        <v/>
      </c>
      <c r="F19" s="106">
        <f>IF($A19="","",COUNTIFS('3. Registre des congés'!$A$5:$A$200,$A19,'3. Registre des congés'!$F$5:$F$200,"Approuvé",'3. Registre des congés'!$C$5:$C$200,"&lt;="&amp;('1. Configuration'!$C$9+(5-1)*7+6),'3. Registre des congés'!$D$5:$D$200,"&gt;="&amp;('1. Configuration'!$C$9+(5-1)*7)))</f>
        <v/>
      </c>
      <c r="G19" s="106">
        <f>IF($A19="","",COUNTIFS('3. Registre des congés'!$A$5:$A$200,$A19,'3. Registre des congés'!$F$5:$F$200,"Approuvé",'3. Registre des congés'!$C$5:$C$200,"&lt;="&amp;('1. Configuration'!$C$9+(6-1)*7+6),'3. Registre des congés'!$D$5:$D$200,"&gt;="&amp;('1. Configuration'!$C$9+(6-1)*7)))</f>
        <v/>
      </c>
      <c r="H19" s="106">
        <f>IF($A19="","",COUNTIFS('3. Registre des congés'!$A$5:$A$200,$A19,'3. Registre des congés'!$F$5:$F$200,"Approuvé",'3. Registre des congés'!$C$5:$C$200,"&lt;="&amp;('1. Configuration'!$C$9+(7-1)*7+6),'3. Registre des congés'!$D$5:$D$200,"&gt;="&amp;('1. Configuration'!$C$9+(7-1)*7)))</f>
        <v/>
      </c>
      <c r="I19" s="106">
        <f>IF($A19="","",COUNTIFS('3. Registre des congés'!$A$5:$A$200,$A19,'3. Registre des congés'!$F$5:$F$200,"Approuvé",'3. Registre des congés'!$C$5:$C$200,"&lt;="&amp;('1. Configuration'!$C$9+(8-1)*7+6),'3. Registre des congés'!$D$5:$D$200,"&gt;="&amp;('1. Configuration'!$C$9+(8-1)*7)))</f>
        <v/>
      </c>
      <c r="J19" s="106">
        <f>IF($A19="","",COUNTIFS('3. Registre des congés'!$A$5:$A$200,$A19,'3. Registre des congés'!$F$5:$F$200,"Approuvé",'3. Registre des congés'!$C$5:$C$200,"&lt;="&amp;('1. Configuration'!$C$9+(9-1)*7+6),'3. Registre des congés'!$D$5:$D$200,"&gt;="&amp;('1. Configuration'!$C$9+(9-1)*7)))</f>
        <v/>
      </c>
      <c r="K19" s="106">
        <f>IF($A19="","",COUNTIFS('3. Registre des congés'!$A$5:$A$200,$A19,'3. Registre des congés'!$F$5:$F$200,"Approuvé",'3. Registre des congés'!$C$5:$C$200,"&lt;="&amp;('1. Configuration'!$C$9+(10-1)*7+6),'3. Registre des congés'!$D$5:$D$200,"&gt;="&amp;('1. Configuration'!$C$9+(10-1)*7)))</f>
        <v/>
      </c>
      <c r="L19" s="106">
        <f>IF($A19="","",COUNTIFS('3. Registre des congés'!$A$5:$A$200,$A19,'3. Registre des congés'!$F$5:$F$200,"Approuvé",'3. Registre des congés'!$C$5:$C$200,"&lt;="&amp;('1. Configuration'!$C$9+(11-1)*7+6),'3. Registre des congés'!$D$5:$D$200,"&gt;="&amp;('1. Configuration'!$C$9+(11-1)*7)))</f>
        <v/>
      </c>
      <c r="M19" s="106">
        <f>IF($A19="","",COUNTIFS('3. Registre des congés'!$A$5:$A$200,$A19,'3. Registre des congés'!$F$5:$F$200,"Approuvé",'3. Registre des congés'!$C$5:$C$200,"&lt;="&amp;('1. Configuration'!$C$9+(12-1)*7+6),'3. Registre des congés'!$D$5:$D$200,"&gt;="&amp;('1. Configuration'!$C$9+(12-1)*7)))</f>
        <v/>
      </c>
      <c r="N19" s="106">
        <f>IF($A19="","",COUNTIFS('3. Registre des congés'!$A$5:$A$200,$A19,'3. Registre des congés'!$F$5:$F$200,"Approuvé",'3. Registre des congés'!$C$5:$C$200,"&lt;="&amp;('1. Configuration'!$C$9+(13-1)*7+6),'3. Registre des congés'!$D$5:$D$200,"&gt;="&amp;('1. Configuration'!$C$9+(13-1)*7)))</f>
        <v/>
      </c>
      <c r="O19" s="106">
        <f>IF($A19="","",COUNTIFS('3. Registre des congés'!$A$5:$A$200,$A19,'3. Registre des congés'!$F$5:$F$200,"Approuvé",'3. Registre des congés'!$C$5:$C$200,"&lt;="&amp;('1. Configuration'!$C$9+(14-1)*7+6),'3. Registre des congés'!$D$5:$D$200,"&gt;="&amp;('1. Configuration'!$C$9+(14-1)*7)))</f>
        <v/>
      </c>
      <c r="P19" s="106">
        <f>IF($A19="","",COUNTIFS('3. Registre des congés'!$A$5:$A$200,$A19,'3. Registre des congés'!$F$5:$F$200,"Approuvé",'3. Registre des congés'!$C$5:$C$200,"&lt;="&amp;('1. Configuration'!$C$9+(15-1)*7+6),'3. Registre des congés'!$D$5:$D$200,"&gt;="&amp;('1. Configuration'!$C$9+(15-1)*7)))</f>
        <v/>
      </c>
      <c r="Q19" s="106">
        <f>IF($A19="","",COUNTIFS('3. Registre des congés'!$A$5:$A$200,$A19,'3. Registre des congés'!$F$5:$F$200,"Approuvé",'3. Registre des congés'!$C$5:$C$200,"&lt;="&amp;('1. Configuration'!$C$9+(16-1)*7+6),'3. Registre des congés'!$D$5:$D$200,"&gt;="&amp;('1. Configuration'!$C$9+(16-1)*7)))</f>
        <v/>
      </c>
      <c r="R19" s="106">
        <f>IF($A19="","",COUNTIFS('3. Registre des congés'!$A$5:$A$200,$A19,'3. Registre des congés'!$F$5:$F$200,"Approuvé",'3. Registre des congés'!$C$5:$C$200,"&lt;="&amp;('1. Configuration'!$C$9+(17-1)*7+6),'3. Registre des congés'!$D$5:$D$200,"&gt;="&amp;('1. Configuration'!$C$9+(17-1)*7)))</f>
        <v/>
      </c>
      <c r="S19" s="106">
        <f>IF($A19="","",COUNTIFS('3. Registre des congés'!$A$5:$A$200,$A19,'3. Registre des congés'!$F$5:$F$200,"Approuvé",'3. Registre des congés'!$C$5:$C$200,"&lt;="&amp;('1. Configuration'!$C$9+(18-1)*7+6),'3. Registre des congés'!$D$5:$D$200,"&gt;="&amp;('1. Configuration'!$C$9+(18-1)*7)))</f>
        <v/>
      </c>
      <c r="T19" s="106">
        <f>IF($A19="","",COUNTIFS('3. Registre des congés'!$A$5:$A$200,$A19,'3. Registre des congés'!$F$5:$F$200,"Approuvé",'3. Registre des congés'!$C$5:$C$200,"&lt;="&amp;('1. Configuration'!$C$9+(19-1)*7+6),'3. Registre des congés'!$D$5:$D$200,"&gt;="&amp;('1. Configuration'!$C$9+(19-1)*7)))</f>
        <v/>
      </c>
      <c r="U19" s="106">
        <f>IF($A19="","",COUNTIFS('3. Registre des congés'!$A$5:$A$200,$A19,'3. Registre des congés'!$F$5:$F$200,"Approuvé",'3. Registre des congés'!$C$5:$C$200,"&lt;="&amp;('1. Configuration'!$C$9+(20-1)*7+6),'3. Registre des congés'!$D$5:$D$200,"&gt;="&amp;('1. Configuration'!$C$9+(20-1)*7)))</f>
        <v/>
      </c>
      <c r="V19" s="106">
        <f>IF($A19="","",COUNTIFS('3. Registre des congés'!$A$5:$A$200,$A19,'3. Registre des congés'!$F$5:$F$200,"Approuvé",'3. Registre des congés'!$C$5:$C$200,"&lt;="&amp;('1. Configuration'!$C$9+(21-1)*7+6),'3. Registre des congés'!$D$5:$D$200,"&gt;="&amp;('1. Configuration'!$C$9+(21-1)*7)))</f>
        <v/>
      </c>
      <c r="W19" s="106">
        <f>IF($A19="","",COUNTIFS('3. Registre des congés'!$A$5:$A$200,$A19,'3. Registre des congés'!$F$5:$F$200,"Approuvé",'3. Registre des congés'!$C$5:$C$200,"&lt;="&amp;('1. Configuration'!$C$9+(22-1)*7+6),'3. Registre des congés'!$D$5:$D$200,"&gt;="&amp;('1. Configuration'!$C$9+(22-1)*7)))</f>
        <v/>
      </c>
      <c r="X19" s="106">
        <f>IF($A19="","",COUNTIFS('3. Registre des congés'!$A$5:$A$200,$A19,'3. Registre des congés'!$F$5:$F$200,"Approuvé",'3. Registre des congés'!$C$5:$C$200,"&lt;="&amp;('1. Configuration'!$C$9+(23-1)*7+6),'3. Registre des congés'!$D$5:$D$200,"&gt;="&amp;('1. Configuration'!$C$9+(23-1)*7)))</f>
        <v/>
      </c>
      <c r="Y19" s="106">
        <f>IF($A19="","",COUNTIFS('3. Registre des congés'!$A$5:$A$200,$A19,'3. Registre des congés'!$F$5:$F$200,"Approuvé",'3. Registre des congés'!$C$5:$C$200,"&lt;="&amp;('1. Configuration'!$C$9+(24-1)*7+6),'3. Registre des congés'!$D$5:$D$200,"&gt;="&amp;('1. Configuration'!$C$9+(24-1)*7)))</f>
        <v/>
      </c>
      <c r="Z19" s="106">
        <f>IF($A19="","",COUNTIFS('3. Registre des congés'!$A$5:$A$200,$A19,'3. Registre des congés'!$F$5:$F$200,"Approuvé",'3. Registre des congés'!$C$5:$C$200,"&lt;="&amp;('1. Configuration'!$C$9+(25-1)*7+6),'3. Registre des congés'!$D$5:$D$200,"&gt;="&amp;('1. Configuration'!$C$9+(25-1)*7)))</f>
        <v/>
      </c>
      <c r="AA19" s="106">
        <f>IF($A19="","",COUNTIFS('3. Registre des congés'!$A$5:$A$200,$A19,'3. Registre des congés'!$F$5:$F$200,"Approuvé",'3. Registre des congés'!$C$5:$C$200,"&lt;="&amp;('1. Configuration'!$C$9+(26-1)*7+6),'3. Registre des congés'!$D$5:$D$200,"&gt;="&amp;('1. Configuration'!$C$9+(26-1)*7)))</f>
        <v/>
      </c>
      <c r="AB19" s="106">
        <f>IF($A19="","",COUNTIFS('3. Registre des congés'!$A$5:$A$200,$A19,'3. Registre des congés'!$F$5:$F$200,"Approuvé",'3. Registre des congés'!$C$5:$C$200,"&lt;="&amp;('1. Configuration'!$C$9+(27-1)*7+6),'3. Registre des congés'!$D$5:$D$200,"&gt;="&amp;('1. Configuration'!$C$9+(27-1)*7)))</f>
        <v/>
      </c>
      <c r="AC19" s="106">
        <f>IF($A19="","",COUNTIFS('3. Registre des congés'!$A$5:$A$200,$A19,'3. Registre des congés'!$F$5:$F$200,"Approuvé",'3. Registre des congés'!$C$5:$C$200,"&lt;="&amp;('1. Configuration'!$C$9+(28-1)*7+6),'3. Registre des congés'!$D$5:$D$200,"&gt;="&amp;('1. Configuration'!$C$9+(28-1)*7)))</f>
        <v/>
      </c>
      <c r="AD19" s="106">
        <f>IF($A19="","",COUNTIFS('3. Registre des congés'!$A$5:$A$200,$A19,'3. Registre des congés'!$F$5:$F$200,"Approuvé",'3. Registre des congés'!$C$5:$C$200,"&lt;="&amp;('1. Configuration'!$C$9+(29-1)*7+6),'3. Registre des congés'!$D$5:$D$200,"&gt;="&amp;('1. Configuration'!$C$9+(29-1)*7)))</f>
        <v/>
      </c>
      <c r="AE19" s="106">
        <f>IF($A19="","",COUNTIFS('3. Registre des congés'!$A$5:$A$200,$A19,'3. Registre des congés'!$F$5:$F$200,"Approuvé",'3. Registre des congés'!$C$5:$C$200,"&lt;="&amp;('1. Configuration'!$C$9+(30-1)*7+6),'3. Registre des congés'!$D$5:$D$200,"&gt;="&amp;('1. Configuration'!$C$9+(30-1)*7)))</f>
        <v/>
      </c>
      <c r="AF19" s="106">
        <f>IF($A19="","",COUNTIFS('3. Registre des congés'!$A$5:$A$200,$A19,'3. Registre des congés'!$F$5:$F$200,"Approuvé",'3. Registre des congés'!$C$5:$C$200,"&lt;="&amp;('1. Configuration'!$C$9+(31-1)*7+6),'3. Registre des congés'!$D$5:$D$200,"&gt;="&amp;('1. Configuration'!$C$9+(31-1)*7)))</f>
        <v/>
      </c>
      <c r="AG19" s="106">
        <f>IF($A19="","",COUNTIFS('3. Registre des congés'!$A$5:$A$200,$A19,'3. Registre des congés'!$F$5:$F$200,"Approuvé",'3. Registre des congés'!$C$5:$C$200,"&lt;="&amp;('1. Configuration'!$C$9+(32-1)*7+6),'3. Registre des congés'!$D$5:$D$200,"&gt;="&amp;('1. Configuration'!$C$9+(32-1)*7)))</f>
        <v/>
      </c>
      <c r="AH19" s="106">
        <f>IF($A19="","",COUNTIFS('3. Registre des congés'!$A$5:$A$200,$A19,'3. Registre des congés'!$F$5:$F$200,"Approuvé",'3. Registre des congés'!$C$5:$C$200,"&lt;="&amp;('1. Configuration'!$C$9+(33-1)*7+6),'3. Registre des congés'!$D$5:$D$200,"&gt;="&amp;('1. Configuration'!$C$9+(33-1)*7)))</f>
        <v/>
      </c>
      <c r="AI19" s="106">
        <f>IF($A19="","",COUNTIFS('3. Registre des congés'!$A$5:$A$200,$A19,'3. Registre des congés'!$F$5:$F$200,"Approuvé",'3. Registre des congés'!$C$5:$C$200,"&lt;="&amp;('1. Configuration'!$C$9+(34-1)*7+6),'3. Registre des congés'!$D$5:$D$200,"&gt;="&amp;('1. Configuration'!$C$9+(34-1)*7)))</f>
        <v/>
      </c>
      <c r="AJ19" s="106">
        <f>IF($A19="","",COUNTIFS('3. Registre des congés'!$A$5:$A$200,$A19,'3. Registre des congés'!$F$5:$F$200,"Approuvé",'3. Registre des congés'!$C$5:$C$200,"&lt;="&amp;('1. Configuration'!$C$9+(35-1)*7+6),'3. Registre des congés'!$D$5:$D$200,"&gt;="&amp;('1. Configuration'!$C$9+(35-1)*7)))</f>
        <v/>
      </c>
      <c r="AK19" s="106">
        <f>IF($A19="","",COUNTIFS('3. Registre des congés'!$A$5:$A$200,$A19,'3. Registre des congés'!$F$5:$F$200,"Approuvé",'3. Registre des congés'!$C$5:$C$200,"&lt;="&amp;('1. Configuration'!$C$9+(36-1)*7+6),'3. Registre des congés'!$D$5:$D$200,"&gt;="&amp;('1. Configuration'!$C$9+(36-1)*7)))</f>
        <v/>
      </c>
      <c r="AL19" s="106">
        <f>IF($A19="","",COUNTIFS('3. Registre des congés'!$A$5:$A$200,$A19,'3. Registre des congés'!$F$5:$F$200,"Approuvé",'3. Registre des congés'!$C$5:$C$200,"&lt;="&amp;('1. Configuration'!$C$9+(37-1)*7+6),'3. Registre des congés'!$D$5:$D$200,"&gt;="&amp;('1. Configuration'!$C$9+(37-1)*7)))</f>
        <v/>
      </c>
      <c r="AM19" s="106">
        <f>IF($A19="","",COUNTIFS('3. Registre des congés'!$A$5:$A$200,$A19,'3. Registre des congés'!$F$5:$F$200,"Approuvé",'3. Registre des congés'!$C$5:$C$200,"&lt;="&amp;('1. Configuration'!$C$9+(38-1)*7+6),'3. Registre des congés'!$D$5:$D$200,"&gt;="&amp;('1. Configuration'!$C$9+(38-1)*7)))</f>
        <v/>
      </c>
      <c r="AN19" s="106">
        <f>IF($A19="","",COUNTIFS('3. Registre des congés'!$A$5:$A$200,$A19,'3. Registre des congés'!$F$5:$F$200,"Approuvé",'3. Registre des congés'!$C$5:$C$200,"&lt;="&amp;('1. Configuration'!$C$9+(39-1)*7+6),'3. Registre des congés'!$D$5:$D$200,"&gt;="&amp;('1. Configuration'!$C$9+(39-1)*7)))</f>
        <v/>
      </c>
      <c r="AO19" s="106">
        <f>IF($A19="","",COUNTIFS('3. Registre des congés'!$A$5:$A$200,$A19,'3. Registre des congés'!$F$5:$F$200,"Approuvé",'3. Registre des congés'!$C$5:$C$200,"&lt;="&amp;('1. Configuration'!$C$9+(40-1)*7+6),'3. Registre des congés'!$D$5:$D$200,"&gt;="&amp;('1. Configuration'!$C$9+(40-1)*7)))</f>
        <v/>
      </c>
      <c r="AP19" s="106">
        <f>IF($A19="","",COUNTIFS('3. Registre des congés'!$A$5:$A$200,$A19,'3. Registre des congés'!$F$5:$F$200,"Approuvé",'3. Registre des congés'!$C$5:$C$200,"&lt;="&amp;('1. Configuration'!$C$9+(41-1)*7+6),'3. Registre des congés'!$D$5:$D$200,"&gt;="&amp;('1. Configuration'!$C$9+(41-1)*7)))</f>
        <v/>
      </c>
      <c r="AQ19" s="106">
        <f>IF($A19="","",COUNTIFS('3. Registre des congés'!$A$5:$A$200,$A19,'3. Registre des congés'!$F$5:$F$200,"Approuvé",'3. Registre des congés'!$C$5:$C$200,"&lt;="&amp;('1. Configuration'!$C$9+(42-1)*7+6),'3. Registre des congés'!$D$5:$D$200,"&gt;="&amp;('1. Configuration'!$C$9+(42-1)*7)))</f>
        <v/>
      </c>
      <c r="AR19" s="106">
        <f>IF($A19="","",COUNTIFS('3. Registre des congés'!$A$5:$A$200,$A19,'3. Registre des congés'!$F$5:$F$200,"Approuvé",'3. Registre des congés'!$C$5:$C$200,"&lt;="&amp;('1. Configuration'!$C$9+(43-1)*7+6),'3. Registre des congés'!$D$5:$D$200,"&gt;="&amp;('1. Configuration'!$C$9+(43-1)*7)))</f>
        <v/>
      </c>
      <c r="AS19" s="106">
        <f>IF($A19="","",COUNTIFS('3. Registre des congés'!$A$5:$A$200,$A19,'3. Registre des congés'!$F$5:$F$200,"Approuvé",'3. Registre des congés'!$C$5:$C$200,"&lt;="&amp;('1. Configuration'!$C$9+(44-1)*7+6),'3. Registre des congés'!$D$5:$D$200,"&gt;="&amp;('1. Configuration'!$C$9+(44-1)*7)))</f>
        <v/>
      </c>
      <c r="AT19" s="106">
        <f>IF($A19="","",COUNTIFS('3. Registre des congés'!$A$5:$A$200,$A19,'3. Registre des congés'!$F$5:$F$200,"Approuvé",'3. Registre des congés'!$C$5:$C$200,"&lt;="&amp;('1. Configuration'!$C$9+(45-1)*7+6),'3. Registre des congés'!$D$5:$D$200,"&gt;="&amp;('1. Configuration'!$C$9+(45-1)*7)))</f>
        <v/>
      </c>
      <c r="AU19" s="106">
        <f>IF($A19="","",COUNTIFS('3. Registre des congés'!$A$5:$A$200,$A19,'3. Registre des congés'!$F$5:$F$200,"Approuvé",'3. Registre des congés'!$C$5:$C$200,"&lt;="&amp;('1. Configuration'!$C$9+(46-1)*7+6),'3. Registre des congés'!$D$5:$D$200,"&gt;="&amp;('1. Configuration'!$C$9+(46-1)*7)))</f>
        <v/>
      </c>
      <c r="AV19" s="106">
        <f>IF($A19="","",COUNTIFS('3. Registre des congés'!$A$5:$A$200,$A19,'3. Registre des congés'!$F$5:$F$200,"Approuvé",'3. Registre des congés'!$C$5:$C$200,"&lt;="&amp;('1. Configuration'!$C$9+(47-1)*7+6),'3. Registre des congés'!$D$5:$D$200,"&gt;="&amp;('1. Configuration'!$C$9+(47-1)*7)))</f>
        <v/>
      </c>
      <c r="AW19" s="106">
        <f>IF($A19="","",COUNTIFS('3. Registre des congés'!$A$5:$A$200,$A19,'3. Registre des congés'!$F$5:$F$200,"Approuvé",'3. Registre des congés'!$C$5:$C$200,"&lt;="&amp;('1. Configuration'!$C$9+(48-1)*7+6),'3. Registre des congés'!$D$5:$D$200,"&gt;="&amp;('1. Configuration'!$C$9+(48-1)*7)))</f>
        <v/>
      </c>
      <c r="AX19" s="106">
        <f>IF($A19="","",COUNTIFS('3. Registre des congés'!$A$5:$A$200,$A19,'3. Registre des congés'!$F$5:$F$200,"Approuvé",'3. Registre des congés'!$C$5:$C$200,"&lt;="&amp;('1. Configuration'!$C$9+(49-1)*7+6),'3. Registre des congés'!$D$5:$D$200,"&gt;="&amp;('1. Configuration'!$C$9+(49-1)*7)))</f>
        <v/>
      </c>
      <c r="AY19" s="106">
        <f>IF($A19="","",COUNTIFS('3. Registre des congés'!$A$5:$A$200,$A19,'3. Registre des congés'!$F$5:$F$200,"Approuvé",'3. Registre des congés'!$C$5:$C$200,"&lt;="&amp;('1. Configuration'!$C$9+(50-1)*7+6),'3. Registre des congés'!$D$5:$D$200,"&gt;="&amp;('1. Configuration'!$C$9+(50-1)*7)))</f>
        <v/>
      </c>
      <c r="AZ19" s="106">
        <f>IF($A19="","",COUNTIFS('3. Registre des congés'!$A$5:$A$200,$A19,'3. Registre des congés'!$F$5:$F$200,"Approuvé",'3. Registre des congés'!$C$5:$C$200,"&lt;="&amp;('1. Configuration'!$C$9+(51-1)*7+6),'3. Registre des congés'!$D$5:$D$200,"&gt;="&amp;('1. Configuration'!$C$9+(51-1)*7)))</f>
        <v/>
      </c>
      <c r="BA19" s="106">
        <f>IF($A19="","",COUNTIFS('3. Registre des congés'!$A$5:$A$200,$A19,'3. Registre des congés'!$F$5:$F$200,"Approuvé",'3. Registre des congés'!$C$5:$C$200,"&lt;="&amp;('1. Configuration'!$C$9+(52-1)*7+6),'3. Registre des congés'!$D$5:$D$200,"&gt;="&amp;('1. Configuration'!$C$9+(52-1)*7)))</f>
        <v/>
      </c>
    </row>
    <row r="20" ht="18" customHeight="1" s="55">
      <c r="A20" s="105">
        <f>IF('2. Employés'!A20="","",'2. Employés'!A20)</f>
        <v/>
      </c>
      <c r="B20" s="106">
        <f>IF($A20="","",COUNTIFS('3. Registre des congés'!$A$5:$A$200,$A20,'3. Registre des congés'!$F$5:$F$200,"Approuvé",'3. Registre des congés'!$C$5:$C$200,"&lt;="&amp;('1. Configuration'!$C$9+(1-1)*7+6),'3. Registre des congés'!$D$5:$D$200,"&gt;="&amp;('1. Configuration'!$C$9+(1-1)*7)))</f>
        <v/>
      </c>
      <c r="C20" s="106">
        <f>IF($A20="","",COUNTIFS('3. Registre des congés'!$A$5:$A$200,$A20,'3. Registre des congés'!$F$5:$F$200,"Approuvé",'3. Registre des congés'!$C$5:$C$200,"&lt;="&amp;('1. Configuration'!$C$9+(2-1)*7+6),'3. Registre des congés'!$D$5:$D$200,"&gt;="&amp;('1. Configuration'!$C$9+(2-1)*7)))</f>
        <v/>
      </c>
      <c r="D20" s="106">
        <f>IF($A20="","",COUNTIFS('3. Registre des congés'!$A$5:$A$200,$A20,'3. Registre des congés'!$F$5:$F$200,"Approuvé",'3. Registre des congés'!$C$5:$C$200,"&lt;="&amp;('1. Configuration'!$C$9+(3-1)*7+6),'3. Registre des congés'!$D$5:$D$200,"&gt;="&amp;('1. Configuration'!$C$9+(3-1)*7)))</f>
        <v/>
      </c>
      <c r="E20" s="106">
        <f>IF($A20="","",COUNTIFS('3. Registre des congés'!$A$5:$A$200,$A20,'3. Registre des congés'!$F$5:$F$200,"Approuvé",'3. Registre des congés'!$C$5:$C$200,"&lt;="&amp;('1. Configuration'!$C$9+(4-1)*7+6),'3. Registre des congés'!$D$5:$D$200,"&gt;="&amp;('1. Configuration'!$C$9+(4-1)*7)))</f>
        <v/>
      </c>
      <c r="F20" s="106">
        <f>IF($A20="","",COUNTIFS('3. Registre des congés'!$A$5:$A$200,$A20,'3. Registre des congés'!$F$5:$F$200,"Approuvé",'3. Registre des congés'!$C$5:$C$200,"&lt;="&amp;('1. Configuration'!$C$9+(5-1)*7+6),'3. Registre des congés'!$D$5:$D$200,"&gt;="&amp;('1. Configuration'!$C$9+(5-1)*7)))</f>
        <v/>
      </c>
      <c r="G20" s="106">
        <f>IF($A20="","",COUNTIFS('3. Registre des congés'!$A$5:$A$200,$A20,'3. Registre des congés'!$F$5:$F$200,"Approuvé",'3. Registre des congés'!$C$5:$C$200,"&lt;="&amp;('1. Configuration'!$C$9+(6-1)*7+6),'3. Registre des congés'!$D$5:$D$200,"&gt;="&amp;('1. Configuration'!$C$9+(6-1)*7)))</f>
        <v/>
      </c>
      <c r="H20" s="106">
        <f>IF($A20="","",COUNTIFS('3. Registre des congés'!$A$5:$A$200,$A20,'3. Registre des congés'!$F$5:$F$200,"Approuvé",'3. Registre des congés'!$C$5:$C$200,"&lt;="&amp;('1. Configuration'!$C$9+(7-1)*7+6),'3. Registre des congés'!$D$5:$D$200,"&gt;="&amp;('1. Configuration'!$C$9+(7-1)*7)))</f>
        <v/>
      </c>
      <c r="I20" s="106">
        <f>IF($A20="","",COUNTIFS('3. Registre des congés'!$A$5:$A$200,$A20,'3. Registre des congés'!$F$5:$F$200,"Approuvé",'3. Registre des congés'!$C$5:$C$200,"&lt;="&amp;('1. Configuration'!$C$9+(8-1)*7+6),'3. Registre des congés'!$D$5:$D$200,"&gt;="&amp;('1. Configuration'!$C$9+(8-1)*7)))</f>
        <v/>
      </c>
      <c r="J20" s="106">
        <f>IF($A20="","",COUNTIFS('3. Registre des congés'!$A$5:$A$200,$A20,'3. Registre des congés'!$F$5:$F$200,"Approuvé",'3. Registre des congés'!$C$5:$C$200,"&lt;="&amp;('1. Configuration'!$C$9+(9-1)*7+6),'3. Registre des congés'!$D$5:$D$200,"&gt;="&amp;('1. Configuration'!$C$9+(9-1)*7)))</f>
        <v/>
      </c>
      <c r="K20" s="106">
        <f>IF($A20="","",COUNTIFS('3. Registre des congés'!$A$5:$A$200,$A20,'3. Registre des congés'!$F$5:$F$200,"Approuvé",'3. Registre des congés'!$C$5:$C$200,"&lt;="&amp;('1. Configuration'!$C$9+(10-1)*7+6),'3. Registre des congés'!$D$5:$D$200,"&gt;="&amp;('1. Configuration'!$C$9+(10-1)*7)))</f>
        <v/>
      </c>
      <c r="L20" s="106">
        <f>IF($A20="","",COUNTIFS('3. Registre des congés'!$A$5:$A$200,$A20,'3. Registre des congés'!$F$5:$F$200,"Approuvé",'3. Registre des congés'!$C$5:$C$200,"&lt;="&amp;('1. Configuration'!$C$9+(11-1)*7+6),'3. Registre des congés'!$D$5:$D$200,"&gt;="&amp;('1. Configuration'!$C$9+(11-1)*7)))</f>
        <v/>
      </c>
      <c r="M20" s="106">
        <f>IF($A20="","",COUNTIFS('3. Registre des congés'!$A$5:$A$200,$A20,'3. Registre des congés'!$F$5:$F$200,"Approuvé",'3. Registre des congés'!$C$5:$C$200,"&lt;="&amp;('1. Configuration'!$C$9+(12-1)*7+6),'3. Registre des congés'!$D$5:$D$200,"&gt;="&amp;('1. Configuration'!$C$9+(12-1)*7)))</f>
        <v/>
      </c>
      <c r="N20" s="106">
        <f>IF($A20="","",COUNTIFS('3. Registre des congés'!$A$5:$A$200,$A20,'3. Registre des congés'!$F$5:$F$200,"Approuvé",'3. Registre des congés'!$C$5:$C$200,"&lt;="&amp;('1. Configuration'!$C$9+(13-1)*7+6),'3. Registre des congés'!$D$5:$D$200,"&gt;="&amp;('1. Configuration'!$C$9+(13-1)*7)))</f>
        <v/>
      </c>
      <c r="O20" s="106">
        <f>IF($A20="","",COUNTIFS('3. Registre des congés'!$A$5:$A$200,$A20,'3. Registre des congés'!$F$5:$F$200,"Approuvé",'3. Registre des congés'!$C$5:$C$200,"&lt;="&amp;('1. Configuration'!$C$9+(14-1)*7+6),'3. Registre des congés'!$D$5:$D$200,"&gt;="&amp;('1. Configuration'!$C$9+(14-1)*7)))</f>
        <v/>
      </c>
      <c r="P20" s="106">
        <f>IF($A20="","",COUNTIFS('3. Registre des congés'!$A$5:$A$200,$A20,'3. Registre des congés'!$F$5:$F$200,"Approuvé",'3. Registre des congés'!$C$5:$C$200,"&lt;="&amp;('1. Configuration'!$C$9+(15-1)*7+6),'3. Registre des congés'!$D$5:$D$200,"&gt;="&amp;('1. Configuration'!$C$9+(15-1)*7)))</f>
        <v/>
      </c>
      <c r="Q20" s="106">
        <f>IF($A20="","",COUNTIFS('3. Registre des congés'!$A$5:$A$200,$A20,'3. Registre des congés'!$F$5:$F$200,"Approuvé",'3. Registre des congés'!$C$5:$C$200,"&lt;="&amp;('1. Configuration'!$C$9+(16-1)*7+6),'3. Registre des congés'!$D$5:$D$200,"&gt;="&amp;('1. Configuration'!$C$9+(16-1)*7)))</f>
        <v/>
      </c>
      <c r="R20" s="106">
        <f>IF($A20="","",COUNTIFS('3. Registre des congés'!$A$5:$A$200,$A20,'3. Registre des congés'!$F$5:$F$200,"Approuvé",'3. Registre des congés'!$C$5:$C$200,"&lt;="&amp;('1. Configuration'!$C$9+(17-1)*7+6),'3. Registre des congés'!$D$5:$D$200,"&gt;="&amp;('1. Configuration'!$C$9+(17-1)*7)))</f>
        <v/>
      </c>
      <c r="S20" s="106">
        <f>IF($A20="","",COUNTIFS('3. Registre des congés'!$A$5:$A$200,$A20,'3. Registre des congés'!$F$5:$F$200,"Approuvé",'3. Registre des congés'!$C$5:$C$200,"&lt;="&amp;('1. Configuration'!$C$9+(18-1)*7+6),'3. Registre des congés'!$D$5:$D$200,"&gt;="&amp;('1. Configuration'!$C$9+(18-1)*7)))</f>
        <v/>
      </c>
      <c r="T20" s="106">
        <f>IF($A20="","",COUNTIFS('3. Registre des congés'!$A$5:$A$200,$A20,'3. Registre des congés'!$F$5:$F$200,"Approuvé",'3. Registre des congés'!$C$5:$C$200,"&lt;="&amp;('1. Configuration'!$C$9+(19-1)*7+6),'3. Registre des congés'!$D$5:$D$200,"&gt;="&amp;('1. Configuration'!$C$9+(19-1)*7)))</f>
        <v/>
      </c>
      <c r="U20" s="106">
        <f>IF($A20="","",COUNTIFS('3. Registre des congés'!$A$5:$A$200,$A20,'3. Registre des congés'!$F$5:$F$200,"Approuvé",'3. Registre des congés'!$C$5:$C$200,"&lt;="&amp;('1. Configuration'!$C$9+(20-1)*7+6),'3. Registre des congés'!$D$5:$D$200,"&gt;="&amp;('1. Configuration'!$C$9+(20-1)*7)))</f>
        <v/>
      </c>
      <c r="V20" s="106">
        <f>IF($A20="","",COUNTIFS('3. Registre des congés'!$A$5:$A$200,$A20,'3. Registre des congés'!$F$5:$F$200,"Approuvé",'3. Registre des congés'!$C$5:$C$200,"&lt;="&amp;('1. Configuration'!$C$9+(21-1)*7+6),'3. Registre des congés'!$D$5:$D$200,"&gt;="&amp;('1. Configuration'!$C$9+(21-1)*7)))</f>
        <v/>
      </c>
      <c r="W20" s="106">
        <f>IF($A20="","",COUNTIFS('3. Registre des congés'!$A$5:$A$200,$A20,'3. Registre des congés'!$F$5:$F$200,"Approuvé",'3. Registre des congés'!$C$5:$C$200,"&lt;="&amp;('1. Configuration'!$C$9+(22-1)*7+6),'3. Registre des congés'!$D$5:$D$200,"&gt;="&amp;('1. Configuration'!$C$9+(22-1)*7)))</f>
        <v/>
      </c>
      <c r="X20" s="106">
        <f>IF($A20="","",COUNTIFS('3. Registre des congés'!$A$5:$A$200,$A20,'3. Registre des congés'!$F$5:$F$200,"Approuvé",'3. Registre des congés'!$C$5:$C$200,"&lt;="&amp;('1. Configuration'!$C$9+(23-1)*7+6),'3. Registre des congés'!$D$5:$D$200,"&gt;="&amp;('1. Configuration'!$C$9+(23-1)*7)))</f>
        <v/>
      </c>
      <c r="Y20" s="106">
        <f>IF($A20="","",COUNTIFS('3. Registre des congés'!$A$5:$A$200,$A20,'3. Registre des congés'!$F$5:$F$200,"Approuvé",'3. Registre des congés'!$C$5:$C$200,"&lt;="&amp;('1. Configuration'!$C$9+(24-1)*7+6),'3. Registre des congés'!$D$5:$D$200,"&gt;="&amp;('1. Configuration'!$C$9+(24-1)*7)))</f>
        <v/>
      </c>
      <c r="Z20" s="106">
        <f>IF($A20="","",COUNTIFS('3. Registre des congés'!$A$5:$A$200,$A20,'3. Registre des congés'!$F$5:$F$200,"Approuvé",'3. Registre des congés'!$C$5:$C$200,"&lt;="&amp;('1. Configuration'!$C$9+(25-1)*7+6),'3. Registre des congés'!$D$5:$D$200,"&gt;="&amp;('1. Configuration'!$C$9+(25-1)*7)))</f>
        <v/>
      </c>
      <c r="AA20" s="106">
        <f>IF($A20="","",COUNTIFS('3. Registre des congés'!$A$5:$A$200,$A20,'3. Registre des congés'!$F$5:$F$200,"Approuvé",'3. Registre des congés'!$C$5:$C$200,"&lt;="&amp;('1. Configuration'!$C$9+(26-1)*7+6),'3. Registre des congés'!$D$5:$D$200,"&gt;="&amp;('1. Configuration'!$C$9+(26-1)*7)))</f>
        <v/>
      </c>
      <c r="AB20" s="106">
        <f>IF($A20="","",COUNTIFS('3. Registre des congés'!$A$5:$A$200,$A20,'3. Registre des congés'!$F$5:$F$200,"Approuvé",'3. Registre des congés'!$C$5:$C$200,"&lt;="&amp;('1. Configuration'!$C$9+(27-1)*7+6),'3. Registre des congés'!$D$5:$D$200,"&gt;="&amp;('1. Configuration'!$C$9+(27-1)*7)))</f>
        <v/>
      </c>
      <c r="AC20" s="106">
        <f>IF($A20="","",COUNTIFS('3. Registre des congés'!$A$5:$A$200,$A20,'3. Registre des congés'!$F$5:$F$200,"Approuvé",'3. Registre des congés'!$C$5:$C$200,"&lt;="&amp;('1. Configuration'!$C$9+(28-1)*7+6),'3. Registre des congés'!$D$5:$D$200,"&gt;="&amp;('1. Configuration'!$C$9+(28-1)*7)))</f>
        <v/>
      </c>
      <c r="AD20" s="106">
        <f>IF($A20="","",COUNTIFS('3. Registre des congés'!$A$5:$A$200,$A20,'3. Registre des congés'!$F$5:$F$200,"Approuvé",'3. Registre des congés'!$C$5:$C$200,"&lt;="&amp;('1. Configuration'!$C$9+(29-1)*7+6),'3. Registre des congés'!$D$5:$D$200,"&gt;="&amp;('1. Configuration'!$C$9+(29-1)*7)))</f>
        <v/>
      </c>
      <c r="AE20" s="106">
        <f>IF($A20="","",COUNTIFS('3. Registre des congés'!$A$5:$A$200,$A20,'3. Registre des congés'!$F$5:$F$200,"Approuvé",'3. Registre des congés'!$C$5:$C$200,"&lt;="&amp;('1. Configuration'!$C$9+(30-1)*7+6),'3. Registre des congés'!$D$5:$D$200,"&gt;="&amp;('1. Configuration'!$C$9+(30-1)*7)))</f>
        <v/>
      </c>
      <c r="AF20" s="106">
        <f>IF($A20="","",COUNTIFS('3. Registre des congés'!$A$5:$A$200,$A20,'3. Registre des congés'!$F$5:$F$200,"Approuvé",'3. Registre des congés'!$C$5:$C$200,"&lt;="&amp;('1. Configuration'!$C$9+(31-1)*7+6),'3. Registre des congés'!$D$5:$D$200,"&gt;="&amp;('1. Configuration'!$C$9+(31-1)*7)))</f>
        <v/>
      </c>
      <c r="AG20" s="106">
        <f>IF($A20="","",COUNTIFS('3. Registre des congés'!$A$5:$A$200,$A20,'3. Registre des congés'!$F$5:$F$200,"Approuvé",'3. Registre des congés'!$C$5:$C$200,"&lt;="&amp;('1. Configuration'!$C$9+(32-1)*7+6),'3. Registre des congés'!$D$5:$D$200,"&gt;="&amp;('1. Configuration'!$C$9+(32-1)*7)))</f>
        <v/>
      </c>
      <c r="AH20" s="106">
        <f>IF($A20="","",COUNTIFS('3. Registre des congés'!$A$5:$A$200,$A20,'3. Registre des congés'!$F$5:$F$200,"Approuvé",'3. Registre des congés'!$C$5:$C$200,"&lt;="&amp;('1. Configuration'!$C$9+(33-1)*7+6),'3. Registre des congés'!$D$5:$D$200,"&gt;="&amp;('1. Configuration'!$C$9+(33-1)*7)))</f>
        <v/>
      </c>
      <c r="AI20" s="106">
        <f>IF($A20="","",COUNTIFS('3. Registre des congés'!$A$5:$A$200,$A20,'3. Registre des congés'!$F$5:$F$200,"Approuvé",'3. Registre des congés'!$C$5:$C$200,"&lt;="&amp;('1. Configuration'!$C$9+(34-1)*7+6),'3. Registre des congés'!$D$5:$D$200,"&gt;="&amp;('1. Configuration'!$C$9+(34-1)*7)))</f>
        <v/>
      </c>
      <c r="AJ20" s="106">
        <f>IF($A20="","",COUNTIFS('3. Registre des congés'!$A$5:$A$200,$A20,'3. Registre des congés'!$F$5:$F$200,"Approuvé",'3. Registre des congés'!$C$5:$C$200,"&lt;="&amp;('1. Configuration'!$C$9+(35-1)*7+6),'3. Registre des congés'!$D$5:$D$200,"&gt;="&amp;('1. Configuration'!$C$9+(35-1)*7)))</f>
        <v/>
      </c>
      <c r="AK20" s="106">
        <f>IF($A20="","",COUNTIFS('3. Registre des congés'!$A$5:$A$200,$A20,'3. Registre des congés'!$F$5:$F$200,"Approuvé",'3. Registre des congés'!$C$5:$C$200,"&lt;="&amp;('1. Configuration'!$C$9+(36-1)*7+6),'3. Registre des congés'!$D$5:$D$200,"&gt;="&amp;('1. Configuration'!$C$9+(36-1)*7)))</f>
        <v/>
      </c>
      <c r="AL20" s="106">
        <f>IF($A20="","",COUNTIFS('3. Registre des congés'!$A$5:$A$200,$A20,'3. Registre des congés'!$F$5:$F$200,"Approuvé",'3. Registre des congés'!$C$5:$C$200,"&lt;="&amp;('1. Configuration'!$C$9+(37-1)*7+6),'3. Registre des congés'!$D$5:$D$200,"&gt;="&amp;('1. Configuration'!$C$9+(37-1)*7)))</f>
        <v/>
      </c>
      <c r="AM20" s="106">
        <f>IF($A20="","",COUNTIFS('3. Registre des congés'!$A$5:$A$200,$A20,'3. Registre des congés'!$F$5:$F$200,"Approuvé",'3. Registre des congés'!$C$5:$C$200,"&lt;="&amp;('1. Configuration'!$C$9+(38-1)*7+6),'3. Registre des congés'!$D$5:$D$200,"&gt;="&amp;('1. Configuration'!$C$9+(38-1)*7)))</f>
        <v/>
      </c>
      <c r="AN20" s="106">
        <f>IF($A20="","",COUNTIFS('3. Registre des congés'!$A$5:$A$200,$A20,'3. Registre des congés'!$F$5:$F$200,"Approuvé",'3. Registre des congés'!$C$5:$C$200,"&lt;="&amp;('1. Configuration'!$C$9+(39-1)*7+6),'3. Registre des congés'!$D$5:$D$200,"&gt;="&amp;('1. Configuration'!$C$9+(39-1)*7)))</f>
        <v/>
      </c>
      <c r="AO20" s="106">
        <f>IF($A20="","",COUNTIFS('3. Registre des congés'!$A$5:$A$200,$A20,'3. Registre des congés'!$F$5:$F$200,"Approuvé",'3. Registre des congés'!$C$5:$C$200,"&lt;="&amp;('1. Configuration'!$C$9+(40-1)*7+6),'3. Registre des congés'!$D$5:$D$200,"&gt;="&amp;('1. Configuration'!$C$9+(40-1)*7)))</f>
        <v/>
      </c>
      <c r="AP20" s="106">
        <f>IF($A20="","",COUNTIFS('3. Registre des congés'!$A$5:$A$200,$A20,'3. Registre des congés'!$F$5:$F$200,"Approuvé",'3. Registre des congés'!$C$5:$C$200,"&lt;="&amp;('1. Configuration'!$C$9+(41-1)*7+6),'3. Registre des congés'!$D$5:$D$200,"&gt;="&amp;('1. Configuration'!$C$9+(41-1)*7)))</f>
        <v/>
      </c>
      <c r="AQ20" s="106">
        <f>IF($A20="","",COUNTIFS('3. Registre des congés'!$A$5:$A$200,$A20,'3. Registre des congés'!$F$5:$F$200,"Approuvé",'3. Registre des congés'!$C$5:$C$200,"&lt;="&amp;('1. Configuration'!$C$9+(42-1)*7+6),'3. Registre des congés'!$D$5:$D$200,"&gt;="&amp;('1. Configuration'!$C$9+(42-1)*7)))</f>
        <v/>
      </c>
      <c r="AR20" s="106">
        <f>IF($A20="","",COUNTIFS('3. Registre des congés'!$A$5:$A$200,$A20,'3. Registre des congés'!$F$5:$F$200,"Approuvé",'3. Registre des congés'!$C$5:$C$200,"&lt;="&amp;('1. Configuration'!$C$9+(43-1)*7+6),'3. Registre des congés'!$D$5:$D$200,"&gt;="&amp;('1. Configuration'!$C$9+(43-1)*7)))</f>
        <v/>
      </c>
      <c r="AS20" s="106">
        <f>IF($A20="","",COUNTIFS('3. Registre des congés'!$A$5:$A$200,$A20,'3. Registre des congés'!$F$5:$F$200,"Approuvé",'3. Registre des congés'!$C$5:$C$200,"&lt;="&amp;('1. Configuration'!$C$9+(44-1)*7+6),'3. Registre des congés'!$D$5:$D$200,"&gt;="&amp;('1. Configuration'!$C$9+(44-1)*7)))</f>
        <v/>
      </c>
      <c r="AT20" s="106">
        <f>IF($A20="","",COUNTIFS('3. Registre des congés'!$A$5:$A$200,$A20,'3. Registre des congés'!$F$5:$F$200,"Approuvé",'3. Registre des congés'!$C$5:$C$200,"&lt;="&amp;('1. Configuration'!$C$9+(45-1)*7+6),'3. Registre des congés'!$D$5:$D$200,"&gt;="&amp;('1. Configuration'!$C$9+(45-1)*7)))</f>
        <v/>
      </c>
      <c r="AU20" s="106">
        <f>IF($A20="","",COUNTIFS('3. Registre des congés'!$A$5:$A$200,$A20,'3. Registre des congés'!$F$5:$F$200,"Approuvé",'3. Registre des congés'!$C$5:$C$200,"&lt;="&amp;('1. Configuration'!$C$9+(46-1)*7+6),'3. Registre des congés'!$D$5:$D$200,"&gt;="&amp;('1. Configuration'!$C$9+(46-1)*7)))</f>
        <v/>
      </c>
      <c r="AV20" s="106">
        <f>IF($A20="","",COUNTIFS('3. Registre des congés'!$A$5:$A$200,$A20,'3. Registre des congés'!$F$5:$F$200,"Approuvé",'3. Registre des congés'!$C$5:$C$200,"&lt;="&amp;('1. Configuration'!$C$9+(47-1)*7+6),'3. Registre des congés'!$D$5:$D$200,"&gt;="&amp;('1. Configuration'!$C$9+(47-1)*7)))</f>
        <v/>
      </c>
      <c r="AW20" s="106">
        <f>IF($A20="","",COUNTIFS('3. Registre des congés'!$A$5:$A$200,$A20,'3. Registre des congés'!$F$5:$F$200,"Approuvé",'3. Registre des congés'!$C$5:$C$200,"&lt;="&amp;('1. Configuration'!$C$9+(48-1)*7+6),'3. Registre des congés'!$D$5:$D$200,"&gt;="&amp;('1. Configuration'!$C$9+(48-1)*7)))</f>
        <v/>
      </c>
      <c r="AX20" s="106">
        <f>IF($A20="","",COUNTIFS('3. Registre des congés'!$A$5:$A$200,$A20,'3. Registre des congés'!$F$5:$F$200,"Approuvé",'3. Registre des congés'!$C$5:$C$200,"&lt;="&amp;('1. Configuration'!$C$9+(49-1)*7+6),'3. Registre des congés'!$D$5:$D$200,"&gt;="&amp;('1. Configuration'!$C$9+(49-1)*7)))</f>
        <v/>
      </c>
      <c r="AY20" s="106">
        <f>IF($A20="","",COUNTIFS('3. Registre des congés'!$A$5:$A$200,$A20,'3. Registre des congés'!$F$5:$F$200,"Approuvé",'3. Registre des congés'!$C$5:$C$200,"&lt;="&amp;('1. Configuration'!$C$9+(50-1)*7+6),'3. Registre des congés'!$D$5:$D$200,"&gt;="&amp;('1. Configuration'!$C$9+(50-1)*7)))</f>
        <v/>
      </c>
      <c r="AZ20" s="106">
        <f>IF($A20="","",COUNTIFS('3. Registre des congés'!$A$5:$A$200,$A20,'3. Registre des congés'!$F$5:$F$200,"Approuvé",'3. Registre des congés'!$C$5:$C$200,"&lt;="&amp;('1. Configuration'!$C$9+(51-1)*7+6),'3. Registre des congés'!$D$5:$D$200,"&gt;="&amp;('1. Configuration'!$C$9+(51-1)*7)))</f>
        <v/>
      </c>
      <c r="BA20" s="106">
        <f>IF($A20="","",COUNTIFS('3. Registre des congés'!$A$5:$A$200,$A20,'3. Registre des congés'!$F$5:$F$200,"Approuvé",'3. Registre des congés'!$C$5:$C$200,"&lt;="&amp;('1. Configuration'!$C$9+(52-1)*7+6),'3. Registre des congés'!$D$5:$D$200,"&gt;="&amp;('1. Configuration'!$C$9+(52-1)*7)))</f>
        <v/>
      </c>
    </row>
    <row r="21" ht="18" customHeight="1" s="55">
      <c r="A21" s="105">
        <f>IF('2. Employés'!A21="","",'2. Employés'!A21)</f>
        <v/>
      </c>
      <c r="B21" s="106">
        <f>IF($A21="","",COUNTIFS('3. Registre des congés'!$A$5:$A$200,$A21,'3. Registre des congés'!$F$5:$F$200,"Approuvé",'3. Registre des congés'!$C$5:$C$200,"&lt;="&amp;('1. Configuration'!$C$9+(1-1)*7+6),'3. Registre des congés'!$D$5:$D$200,"&gt;="&amp;('1. Configuration'!$C$9+(1-1)*7)))</f>
        <v/>
      </c>
      <c r="C21" s="106">
        <f>IF($A21="","",COUNTIFS('3. Registre des congés'!$A$5:$A$200,$A21,'3. Registre des congés'!$F$5:$F$200,"Approuvé",'3. Registre des congés'!$C$5:$C$200,"&lt;="&amp;('1. Configuration'!$C$9+(2-1)*7+6),'3. Registre des congés'!$D$5:$D$200,"&gt;="&amp;('1. Configuration'!$C$9+(2-1)*7)))</f>
        <v/>
      </c>
      <c r="D21" s="106">
        <f>IF($A21="","",COUNTIFS('3. Registre des congés'!$A$5:$A$200,$A21,'3. Registre des congés'!$F$5:$F$200,"Approuvé",'3. Registre des congés'!$C$5:$C$200,"&lt;="&amp;('1. Configuration'!$C$9+(3-1)*7+6),'3. Registre des congés'!$D$5:$D$200,"&gt;="&amp;('1. Configuration'!$C$9+(3-1)*7)))</f>
        <v/>
      </c>
      <c r="E21" s="106">
        <f>IF($A21="","",COUNTIFS('3. Registre des congés'!$A$5:$A$200,$A21,'3. Registre des congés'!$F$5:$F$200,"Approuvé",'3. Registre des congés'!$C$5:$C$200,"&lt;="&amp;('1. Configuration'!$C$9+(4-1)*7+6),'3. Registre des congés'!$D$5:$D$200,"&gt;="&amp;('1. Configuration'!$C$9+(4-1)*7)))</f>
        <v/>
      </c>
      <c r="F21" s="106">
        <f>IF($A21="","",COUNTIFS('3. Registre des congés'!$A$5:$A$200,$A21,'3. Registre des congés'!$F$5:$F$200,"Approuvé",'3. Registre des congés'!$C$5:$C$200,"&lt;="&amp;('1. Configuration'!$C$9+(5-1)*7+6),'3. Registre des congés'!$D$5:$D$200,"&gt;="&amp;('1. Configuration'!$C$9+(5-1)*7)))</f>
        <v/>
      </c>
      <c r="G21" s="106">
        <f>IF($A21="","",COUNTIFS('3. Registre des congés'!$A$5:$A$200,$A21,'3. Registre des congés'!$F$5:$F$200,"Approuvé",'3. Registre des congés'!$C$5:$C$200,"&lt;="&amp;('1. Configuration'!$C$9+(6-1)*7+6),'3. Registre des congés'!$D$5:$D$200,"&gt;="&amp;('1. Configuration'!$C$9+(6-1)*7)))</f>
        <v/>
      </c>
      <c r="H21" s="106">
        <f>IF($A21="","",COUNTIFS('3. Registre des congés'!$A$5:$A$200,$A21,'3. Registre des congés'!$F$5:$F$200,"Approuvé",'3. Registre des congés'!$C$5:$C$200,"&lt;="&amp;('1. Configuration'!$C$9+(7-1)*7+6),'3. Registre des congés'!$D$5:$D$200,"&gt;="&amp;('1. Configuration'!$C$9+(7-1)*7)))</f>
        <v/>
      </c>
      <c r="I21" s="106">
        <f>IF($A21="","",COUNTIFS('3. Registre des congés'!$A$5:$A$200,$A21,'3. Registre des congés'!$F$5:$F$200,"Approuvé",'3. Registre des congés'!$C$5:$C$200,"&lt;="&amp;('1. Configuration'!$C$9+(8-1)*7+6),'3. Registre des congés'!$D$5:$D$200,"&gt;="&amp;('1. Configuration'!$C$9+(8-1)*7)))</f>
        <v/>
      </c>
      <c r="J21" s="106">
        <f>IF($A21="","",COUNTIFS('3. Registre des congés'!$A$5:$A$200,$A21,'3. Registre des congés'!$F$5:$F$200,"Approuvé",'3. Registre des congés'!$C$5:$C$200,"&lt;="&amp;('1. Configuration'!$C$9+(9-1)*7+6),'3. Registre des congés'!$D$5:$D$200,"&gt;="&amp;('1. Configuration'!$C$9+(9-1)*7)))</f>
        <v/>
      </c>
      <c r="K21" s="106">
        <f>IF($A21="","",COUNTIFS('3. Registre des congés'!$A$5:$A$200,$A21,'3. Registre des congés'!$F$5:$F$200,"Approuvé",'3. Registre des congés'!$C$5:$C$200,"&lt;="&amp;('1. Configuration'!$C$9+(10-1)*7+6),'3. Registre des congés'!$D$5:$D$200,"&gt;="&amp;('1. Configuration'!$C$9+(10-1)*7)))</f>
        <v/>
      </c>
      <c r="L21" s="106">
        <f>IF($A21="","",COUNTIFS('3. Registre des congés'!$A$5:$A$200,$A21,'3. Registre des congés'!$F$5:$F$200,"Approuvé",'3. Registre des congés'!$C$5:$C$200,"&lt;="&amp;('1. Configuration'!$C$9+(11-1)*7+6),'3. Registre des congés'!$D$5:$D$200,"&gt;="&amp;('1. Configuration'!$C$9+(11-1)*7)))</f>
        <v/>
      </c>
      <c r="M21" s="106">
        <f>IF($A21="","",COUNTIFS('3. Registre des congés'!$A$5:$A$200,$A21,'3. Registre des congés'!$F$5:$F$200,"Approuvé",'3. Registre des congés'!$C$5:$C$200,"&lt;="&amp;('1. Configuration'!$C$9+(12-1)*7+6),'3. Registre des congés'!$D$5:$D$200,"&gt;="&amp;('1. Configuration'!$C$9+(12-1)*7)))</f>
        <v/>
      </c>
      <c r="N21" s="106">
        <f>IF($A21="","",COUNTIFS('3. Registre des congés'!$A$5:$A$200,$A21,'3. Registre des congés'!$F$5:$F$200,"Approuvé",'3. Registre des congés'!$C$5:$C$200,"&lt;="&amp;('1. Configuration'!$C$9+(13-1)*7+6),'3. Registre des congés'!$D$5:$D$200,"&gt;="&amp;('1. Configuration'!$C$9+(13-1)*7)))</f>
        <v/>
      </c>
      <c r="O21" s="106">
        <f>IF($A21="","",COUNTIFS('3. Registre des congés'!$A$5:$A$200,$A21,'3. Registre des congés'!$F$5:$F$200,"Approuvé",'3. Registre des congés'!$C$5:$C$200,"&lt;="&amp;('1. Configuration'!$C$9+(14-1)*7+6),'3. Registre des congés'!$D$5:$D$200,"&gt;="&amp;('1. Configuration'!$C$9+(14-1)*7)))</f>
        <v/>
      </c>
      <c r="P21" s="106">
        <f>IF($A21="","",COUNTIFS('3. Registre des congés'!$A$5:$A$200,$A21,'3. Registre des congés'!$F$5:$F$200,"Approuvé",'3. Registre des congés'!$C$5:$C$200,"&lt;="&amp;('1. Configuration'!$C$9+(15-1)*7+6),'3. Registre des congés'!$D$5:$D$200,"&gt;="&amp;('1. Configuration'!$C$9+(15-1)*7)))</f>
        <v/>
      </c>
      <c r="Q21" s="106">
        <f>IF($A21="","",COUNTIFS('3. Registre des congés'!$A$5:$A$200,$A21,'3. Registre des congés'!$F$5:$F$200,"Approuvé",'3. Registre des congés'!$C$5:$C$200,"&lt;="&amp;('1. Configuration'!$C$9+(16-1)*7+6),'3. Registre des congés'!$D$5:$D$200,"&gt;="&amp;('1. Configuration'!$C$9+(16-1)*7)))</f>
        <v/>
      </c>
      <c r="R21" s="106">
        <f>IF($A21="","",COUNTIFS('3. Registre des congés'!$A$5:$A$200,$A21,'3. Registre des congés'!$F$5:$F$200,"Approuvé",'3. Registre des congés'!$C$5:$C$200,"&lt;="&amp;('1. Configuration'!$C$9+(17-1)*7+6),'3. Registre des congés'!$D$5:$D$200,"&gt;="&amp;('1. Configuration'!$C$9+(17-1)*7)))</f>
        <v/>
      </c>
      <c r="S21" s="106">
        <f>IF($A21="","",COUNTIFS('3. Registre des congés'!$A$5:$A$200,$A21,'3. Registre des congés'!$F$5:$F$200,"Approuvé",'3. Registre des congés'!$C$5:$C$200,"&lt;="&amp;('1. Configuration'!$C$9+(18-1)*7+6),'3. Registre des congés'!$D$5:$D$200,"&gt;="&amp;('1. Configuration'!$C$9+(18-1)*7)))</f>
        <v/>
      </c>
      <c r="T21" s="106">
        <f>IF($A21="","",COUNTIFS('3. Registre des congés'!$A$5:$A$200,$A21,'3. Registre des congés'!$F$5:$F$200,"Approuvé",'3. Registre des congés'!$C$5:$C$200,"&lt;="&amp;('1. Configuration'!$C$9+(19-1)*7+6),'3. Registre des congés'!$D$5:$D$200,"&gt;="&amp;('1. Configuration'!$C$9+(19-1)*7)))</f>
        <v/>
      </c>
      <c r="U21" s="106">
        <f>IF($A21="","",COUNTIFS('3. Registre des congés'!$A$5:$A$200,$A21,'3. Registre des congés'!$F$5:$F$200,"Approuvé",'3. Registre des congés'!$C$5:$C$200,"&lt;="&amp;('1. Configuration'!$C$9+(20-1)*7+6),'3. Registre des congés'!$D$5:$D$200,"&gt;="&amp;('1. Configuration'!$C$9+(20-1)*7)))</f>
        <v/>
      </c>
      <c r="V21" s="106">
        <f>IF($A21="","",COUNTIFS('3. Registre des congés'!$A$5:$A$200,$A21,'3. Registre des congés'!$F$5:$F$200,"Approuvé",'3. Registre des congés'!$C$5:$C$200,"&lt;="&amp;('1. Configuration'!$C$9+(21-1)*7+6),'3. Registre des congés'!$D$5:$D$200,"&gt;="&amp;('1. Configuration'!$C$9+(21-1)*7)))</f>
        <v/>
      </c>
      <c r="W21" s="106">
        <f>IF($A21="","",COUNTIFS('3. Registre des congés'!$A$5:$A$200,$A21,'3. Registre des congés'!$F$5:$F$200,"Approuvé",'3. Registre des congés'!$C$5:$C$200,"&lt;="&amp;('1. Configuration'!$C$9+(22-1)*7+6),'3. Registre des congés'!$D$5:$D$200,"&gt;="&amp;('1. Configuration'!$C$9+(22-1)*7)))</f>
        <v/>
      </c>
      <c r="X21" s="106">
        <f>IF($A21="","",COUNTIFS('3. Registre des congés'!$A$5:$A$200,$A21,'3. Registre des congés'!$F$5:$F$200,"Approuvé",'3. Registre des congés'!$C$5:$C$200,"&lt;="&amp;('1. Configuration'!$C$9+(23-1)*7+6),'3. Registre des congés'!$D$5:$D$200,"&gt;="&amp;('1. Configuration'!$C$9+(23-1)*7)))</f>
        <v/>
      </c>
      <c r="Y21" s="106">
        <f>IF($A21="","",COUNTIFS('3. Registre des congés'!$A$5:$A$200,$A21,'3. Registre des congés'!$F$5:$F$200,"Approuvé",'3. Registre des congés'!$C$5:$C$200,"&lt;="&amp;('1. Configuration'!$C$9+(24-1)*7+6),'3. Registre des congés'!$D$5:$D$200,"&gt;="&amp;('1. Configuration'!$C$9+(24-1)*7)))</f>
        <v/>
      </c>
      <c r="Z21" s="106">
        <f>IF($A21="","",COUNTIFS('3. Registre des congés'!$A$5:$A$200,$A21,'3. Registre des congés'!$F$5:$F$200,"Approuvé",'3. Registre des congés'!$C$5:$C$200,"&lt;="&amp;('1. Configuration'!$C$9+(25-1)*7+6),'3. Registre des congés'!$D$5:$D$200,"&gt;="&amp;('1. Configuration'!$C$9+(25-1)*7)))</f>
        <v/>
      </c>
      <c r="AA21" s="106">
        <f>IF($A21="","",COUNTIFS('3. Registre des congés'!$A$5:$A$200,$A21,'3. Registre des congés'!$F$5:$F$200,"Approuvé",'3. Registre des congés'!$C$5:$C$200,"&lt;="&amp;('1. Configuration'!$C$9+(26-1)*7+6),'3. Registre des congés'!$D$5:$D$200,"&gt;="&amp;('1. Configuration'!$C$9+(26-1)*7)))</f>
        <v/>
      </c>
      <c r="AB21" s="106">
        <f>IF($A21="","",COUNTIFS('3. Registre des congés'!$A$5:$A$200,$A21,'3. Registre des congés'!$F$5:$F$200,"Approuvé",'3. Registre des congés'!$C$5:$C$200,"&lt;="&amp;('1. Configuration'!$C$9+(27-1)*7+6),'3. Registre des congés'!$D$5:$D$200,"&gt;="&amp;('1. Configuration'!$C$9+(27-1)*7)))</f>
        <v/>
      </c>
      <c r="AC21" s="106">
        <f>IF($A21="","",COUNTIFS('3. Registre des congés'!$A$5:$A$200,$A21,'3. Registre des congés'!$F$5:$F$200,"Approuvé",'3. Registre des congés'!$C$5:$C$200,"&lt;="&amp;('1. Configuration'!$C$9+(28-1)*7+6),'3. Registre des congés'!$D$5:$D$200,"&gt;="&amp;('1. Configuration'!$C$9+(28-1)*7)))</f>
        <v/>
      </c>
      <c r="AD21" s="106">
        <f>IF($A21="","",COUNTIFS('3. Registre des congés'!$A$5:$A$200,$A21,'3. Registre des congés'!$F$5:$F$200,"Approuvé",'3. Registre des congés'!$C$5:$C$200,"&lt;="&amp;('1. Configuration'!$C$9+(29-1)*7+6),'3. Registre des congés'!$D$5:$D$200,"&gt;="&amp;('1. Configuration'!$C$9+(29-1)*7)))</f>
        <v/>
      </c>
      <c r="AE21" s="106">
        <f>IF($A21="","",COUNTIFS('3. Registre des congés'!$A$5:$A$200,$A21,'3. Registre des congés'!$F$5:$F$200,"Approuvé",'3. Registre des congés'!$C$5:$C$200,"&lt;="&amp;('1. Configuration'!$C$9+(30-1)*7+6),'3. Registre des congés'!$D$5:$D$200,"&gt;="&amp;('1. Configuration'!$C$9+(30-1)*7)))</f>
        <v/>
      </c>
      <c r="AF21" s="106">
        <f>IF($A21="","",COUNTIFS('3. Registre des congés'!$A$5:$A$200,$A21,'3. Registre des congés'!$F$5:$F$200,"Approuvé",'3. Registre des congés'!$C$5:$C$200,"&lt;="&amp;('1. Configuration'!$C$9+(31-1)*7+6),'3. Registre des congés'!$D$5:$D$200,"&gt;="&amp;('1. Configuration'!$C$9+(31-1)*7)))</f>
        <v/>
      </c>
      <c r="AG21" s="106">
        <f>IF($A21="","",COUNTIFS('3. Registre des congés'!$A$5:$A$200,$A21,'3. Registre des congés'!$F$5:$F$200,"Approuvé",'3. Registre des congés'!$C$5:$C$200,"&lt;="&amp;('1. Configuration'!$C$9+(32-1)*7+6),'3. Registre des congés'!$D$5:$D$200,"&gt;="&amp;('1. Configuration'!$C$9+(32-1)*7)))</f>
        <v/>
      </c>
      <c r="AH21" s="106">
        <f>IF($A21="","",COUNTIFS('3. Registre des congés'!$A$5:$A$200,$A21,'3. Registre des congés'!$F$5:$F$200,"Approuvé",'3. Registre des congés'!$C$5:$C$200,"&lt;="&amp;('1. Configuration'!$C$9+(33-1)*7+6),'3. Registre des congés'!$D$5:$D$200,"&gt;="&amp;('1. Configuration'!$C$9+(33-1)*7)))</f>
        <v/>
      </c>
      <c r="AI21" s="106">
        <f>IF($A21="","",COUNTIFS('3. Registre des congés'!$A$5:$A$200,$A21,'3. Registre des congés'!$F$5:$F$200,"Approuvé",'3. Registre des congés'!$C$5:$C$200,"&lt;="&amp;('1. Configuration'!$C$9+(34-1)*7+6),'3. Registre des congés'!$D$5:$D$200,"&gt;="&amp;('1. Configuration'!$C$9+(34-1)*7)))</f>
        <v/>
      </c>
      <c r="AJ21" s="106">
        <f>IF($A21="","",COUNTIFS('3. Registre des congés'!$A$5:$A$200,$A21,'3. Registre des congés'!$F$5:$F$200,"Approuvé",'3. Registre des congés'!$C$5:$C$200,"&lt;="&amp;('1. Configuration'!$C$9+(35-1)*7+6),'3. Registre des congés'!$D$5:$D$200,"&gt;="&amp;('1. Configuration'!$C$9+(35-1)*7)))</f>
        <v/>
      </c>
      <c r="AK21" s="106">
        <f>IF($A21="","",COUNTIFS('3. Registre des congés'!$A$5:$A$200,$A21,'3. Registre des congés'!$F$5:$F$200,"Approuvé",'3. Registre des congés'!$C$5:$C$200,"&lt;="&amp;('1. Configuration'!$C$9+(36-1)*7+6),'3. Registre des congés'!$D$5:$D$200,"&gt;="&amp;('1. Configuration'!$C$9+(36-1)*7)))</f>
        <v/>
      </c>
      <c r="AL21" s="106">
        <f>IF($A21="","",COUNTIFS('3. Registre des congés'!$A$5:$A$200,$A21,'3. Registre des congés'!$F$5:$F$200,"Approuvé",'3. Registre des congés'!$C$5:$C$200,"&lt;="&amp;('1. Configuration'!$C$9+(37-1)*7+6),'3. Registre des congés'!$D$5:$D$200,"&gt;="&amp;('1. Configuration'!$C$9+(37-1)*7)))</f>
        <v/>
      </c>
      <c r="AM21" s="106">
        <f>IF($A21="","",COUNTIFS('3. Registre des congés'!$A$5:$A$200,$A21,'3. Registre des congés'!$F$5:$F$200,"Approuvé",'3. Registre des congés'!$C$5:$C$200,"&lt;="&amp;('1. Configuration'!$C$9+(38-1)*7+6),'3. Registre des congés'!$D$5:$D$200,"&gt;="&amp;('1. Configuration'!$C$9+(38-1)*7)))</f>
        <v/>
      </c>
      <c r="AN21" s="106">
        <f>IF($A21="","",COUNTIFS('3. Registre des congés'!$A$5:$A$200,$A21,'3. Registre des congés'!$F$5:$F$200,"Approuvé",'3. Registre des congés'!$C$5:$C$200,"&lt;="&amp;('1. Configuration'!$C$9+(39-1)*7+6),'3. Registre des congés'!$D$5:$D$200,"&gt;="&amp;('1. Configuration'!$C$9+(39-1)*7)))</f>
        <v/>
      </c>
      <c r="AO21" s="106">
        <f>IF($A21="","",COUNTIFS('3. Registre des congés'!$A$5:$A$200,$A21,'3. Registre des congés'!$F$5:$F$200,"Approuvé",'3. Registre des congés'!$C$5:$C$200,"&lt;="&amp;('1. Configuration'!$C$9+(40-1)*7+6),'3. Registre des congés'!$D$5:$D$200,"&gt;="&amp;('1. Configuration'!$C$9+(40-1)*7)))</f>
        <v/>
      </c>
      <c r="AP21" s="106">
        <f>IF($A21="","",COUNTIFS('3. Registre des congés'!$A$5:$A$200,$A21,'3. Registre des congés'!$F$5:$F$200,"Approuvé",'3. Registre des congés'!$C$5:$C$200,"&lt;="&amp;('1. Configuration'!$C$9+(41-1)*7+6),'3. Registre des congés'!$D$5:$D$200,"&gt;="&amp;('1. Configuration'!$C$9+(41-1)*7)))</f>
        <v/>
      </c>
      <c r="AQ21" s="106">
        <f>IF($A21="","",COUNTIFS('3. Registre des congés'!$A$5:$A$200,$A21,'3. Registre des congés'!$F$5:$F$200,"Approuvé",'3. Registre des congés'!$C$5:$C$200,"&lt;="&amp;('1. Configuration'!$C$9+(42-1)*7+6),'3. Registre des congés'!$D$5:$D$200,"&gt;="&amp;('1. Configuration'!$C$9+(42-1)*7)))</f>
        <v/>
      </c>
      <c r="AR21" s="106">
        <f>IF($A21="","",COUNTIFS('3. Registre des congés'!$A$5:$A$200,$A21,'3. Registre des congés'!$F$5:$F$200,"Approuvé",'3. Registre des congés'!$C$5:$C$200,"&lt;="&amp;('1. Configuration'!$C$9+(43-1)*7+6),'3. Registre des congés'!$D$5:$D$200,"&gt;="&amp;('1. Configuration'!$C$9+(43-1)*7)))</f>
        <v/>
      </c>
      <c r="AS21" s="106">
        <f>IF($A21="","",COUNTIFS('3. Registre des congés'!$A$5:$A$200,$A21,'3. Registre des congés'!$F$5:$F$200,"Approuvé",'3. Registre des congés'!$C$5:$C$200,"&lt;="&amp;('1. Configuration'!$C$9+(44-1)*7+6),'3. Registre des congés'!$D$5:$D$200,"&gt;="&amp;('1. Configuration'!$C$9+(44-1)*7)))</f>
        <v/>
      </c>
      <c r="AT21" s="106">
        <f>IF($A21="","",COUNTIFS('3. Registre des congés'!$A$5:$A$200,$A21,'3. Registre des congés'!$F$5:$F$200,"Approuvé",'3. Registre des congés'!$C$5:$C$200,"&lt;="&amp;('1. Configuration'!$C$9+(45-1)*7+6),'3. Registre des congés'!$D$5:$D$200,"&gt;="&amp;('1. Configuration'!$C$9+(45-1)*7)))</f>
        <v/>
      </c>
      <c r="AU21" s="106">
        <f>IF($A21="","",COUNTIFS('3. Registre des congés'!$A$5:$A$200,$A21,'3. Registre des congés'!$F$5:$F$200,"Approuvé",'3. Registre des congés'!$C$5:$C$200,"&lt;="&amp;('1. Configuration'!$C$9+(46-1)*7+6),'3. Registre des congés'!$D$5:$D$200,"&gt;="&amp;('1. Configuration'!$C$9+(46-1)*7)))</f>
        <v/>
      </c>
      <c r="AV21" s="106">
        <f>IF($A21="","",COUNTIFS('3. Registre des congés'!$A$5:$A$200,$A21,'3. Registre des congés'!$F$5:$F$200,"Approuvé",'3. Registre des congés'!$C$5:$C$200,"&lt;="&amp;('1. Configuration'!$C$9+(47-1)*7+6),'3. Registre des congés'!$D$5:$D$200,"&gt;="&amp;('1. Configuration'!$C$9+(47-1)*7)))</f>
        <v/>
      </c>
      <c r="AW21" s="106">
        <f>IF($A21="","",COUNTIFS('3. Registre des congés'!$A$5:$A$200,$A21,'3. Registre des congés'!$F$5:$F$200,"Approuvé",'3. Registre des congés'!$C$5:$C$200,"&lt;="&amp;('1. Configuration'!$C$9+(48-1)*7+6),'3. Registre des congés'!$D$5:$D$200,"&gt;="&amp;('1. Configuration'!$C$9+(48-1)*7)))</f>
        <v/>
      </c>
      <c r="AX21" s="106">
        <f>IF($A21="","",COUNTIFS('3. Registre des congés'!$A$5:$A$200,$A21,'3. Registre des congés'!$F$5:$F$200,"Approuvé",'3. Registre des congés'!$C$5:$C$200,"&lt;="&amp;('1. Configuration'!$C$9+(49-1)*7+6),'3. Registre des congés'!$D$5:$D$200,"&gt;="&amp;('1. Configuration'!$C$9+(49-1)*7)))</f>
        <v/>
      </c>
      <c r="AY21" s="106">
        <f>IF($A21="","",COUNTIFS('3. Registre des congés'!$A$5:$A$200,$A21,'3. Registre des congés'!$F$5:$F$200,"Approuvé",'3. Registre des congés'!$C$5:$C$200,"&lt;="&amp;('1. Configuration'!$C$9+(50-1)*7+6),'3. Registre des congés'!$D$5:$D$200,"&gt;="&amp;('1. Configuration'!$C$9+(50-1)*7)))</f>
        <v/>
      </c>
      <c r="AZ21" s="106">
        <f>IF($A21="","",COUNTIFS('3. Registre des congés'!$A$5:$A$200,$A21,'3. Registre des congés'!$F$5:$F$200,"Approuvé",'3. Registre des congés'!$C$5:$C$200,"&lt;="&amp;('1. Configuration'!$C$9+(51-1)*7+6),'3. Registre des congés'!$D$5:$D$200,"&gt;="&amp;('1. Configuration'!$C$9+(51-1)*7)))</f>
        <v/>
      </c>
      <c r="BA21" s="106">
        <f>IF($A21="","",COUNTIFS('3. Registre des congés'!$A$5:$A$200,$A21,'3. Registre des congés'!$F$5:$F$200,"Approuvé",'3. Registre des congés'!$C$5:$C$200,"&lt;="&amp;('1. Configuration'!$C$9+(52-1)*7+6),'3. Registre des congés'!$D$5:$D$200,"&gt;="&amp;('1. Configuration'!$C$9+(52-1)*7)))</f>
        <v/>
      </c>
    </row>
    <row r="22" ht="18" customHeight="1" s="55">
      <c r="A22" s="105">
        <f>IF('2. Employés'!A22="","",'2. Employés'!A22)</f>
        <v/>
      </c>
      <c r="B22" s="106">
        <f>IF($A22="","",COUNTIFS('3. Registre des congés'!$A$5:$A$200,$A22,'3. Registre des congés'!$F$5:$F$200,"Approuvé",'3. Registre des congés'!$C$5:$C$200,"&lt;="&amp;('1. Configuration'!$C$9+(1-1)*7+6),'3. Registre des congés'!$D$5:$D$200,"&gt;="&amp;('1. Configuration'!$C$9+(1-1)*7)))</f>
        <v/>
      </c>
      <c r="C22" s="106">
        <f>IF($A22="","",COUNTIFS('3. Registre des congés'!$A$5:$A$200,$A22,'3. Registre des congés'!$F$5:$F$200,"Approuvé",'3. Registre des congés'!$C$5:$C$200,"&lt;="&amp;('1. Configuration'!$C$9+(2-1)*7+6),'3. Registre des congés'!$D$5:$D$200,"&gt;="&amp;('1. Configuration'!$C$9+(2-1)*7)))</f>
        <v/>
      </c>
      <c r="D22" s="106">
        <f>IF($A22="","",COUNTIFS('3. Registre des congés'!$A$5:$A$200,$A22,'3. Registre des congés'!$F$5:$F$200,"Approuvé",'3. Registre des congés'!$C$5:$C$200,"&lt;="&amp;('1. Configuration'!$C$9+(3-1)*7+6),'3. Registre des congés'!$D$5:$D$200,"&gt;="&amp;('1. Configuration'!$C$9+(3-1)*7)))</f>
        <v/>
      </c>
      <c r="E22" s="106">
        <f>IF($A22="","",COUNTIFS('3. Registre des congés'!$A$5:$A$200,$A22,'3. Registre des congés'!$F$5:$F$200,"Approuvé",'3. Registre des congés'!$C$5:$C$200,"&lt;="&amp;('1. Configuration'!$C$9+(4-1)*7+6),'3. Registre des congés'!$D$5:$D$200,"&gt;="&amp;('1. Configuration'!$C$9+(4-1)*7)))</f>
        <v/>
      </c>
      <c r="F22" s="106">
        <f>IF($A22="","",COUNTIFS('3. Registre des congés'!$A$5:$A$200,$A22,'3. Registre des congés'!$F$5:$F$200,"Approuvé",'3. Registre des congés'!$C$5:$C$200,"&lt;="&amp;('1. Configuration'!$C$9+(5-1)*7+6),'3. Registre des congés'!$D$5:$D$200,"&gt;="&amp;('1. Configuration'!$C$9+(5-1)*7)))</f>
        <v/>
      </c>
      <c r="G22" s="106">
        <f>IF($A22="","",COUNTIFS('3. Registre des congés'!$A$5:$A$200,$A22,'3. Registre des congés'!$F$5:$F$200,"Approuvé",'3. Registre des congés'!$C$5:$C$200,"&lt;="&amp;('1. Configuration'!$C$9+(6-1)*7+6),'3. Registre des congés'!$D$5:$D$200,"&gt;="&amp;('1. Configuration'!$C$9+(6-1)*7)))</f>
        <v/>
      </c>
      <c r="H22" s="106">
        <f>IF($A22="","",COUNTIFS('3. Registre des congés'!$A$5:$A$200,$A22,'3. Registre des congés'!$F$5:$F$200,"Approuvé",'3. Registre des congés'!$C$5:$C$200,"&lt;="&amp;('1. Configuration'!$C$9+(7-1)*7+6),'3. Registre des congés'!$D$5:$D$200,"&gt;="&amp;('1. Configuration'!$C$9+(7-1)*7)))</f>
        <v/>
      </c>
      <c r="I22" s="106">
        <f>IF($A22="","",COUNTIFS('3. Registre des congés'!$A$5:$A$200,$A22,'3. Registre des congés'!$F$5:$F$200,"Approuvé",'3. Registre des congés'!$C$5:$C$200,"&lt;="&amp;('1. Configuration'!$C$9+(8-1)*7+6),'3. Registre des congés'!$D$5:$D$200,"&gt;="&amp;('1. Configuration'!$C$9+(8-1)*7)))</f>
        <v/>
      </c>
      <c r="J22" s="106">
        <f>IF($A22="","",COUNTIFS('3. Registre des congés'!$A$5:$A$200,$A22,'3. Registre des congés'!$F$5:$F$200,"Approuvé",'3. Registre des congés'!$C$5:$C$200,"&lt;="&amp;('1. Configuration'!$C$9+(9-1)*7+6),'3. Registre des congés'!$D$5:$D$200,"&gt;="&amp;('1. Configuration'!$C$9+(9-1)*7)))</f>
        <v/>
      </c>
      <c r="K22" s="106">
        <f>IF($A22="","",COUNTIFS('3. Registre des congés'!$A$5:$A$200,$A22,'3. Registre des congés'!$F$5:$F$200,"Approuvé",'3. Registre des congés'!$C$5:$C$200,"&lt;="&amp;('1. Configuration'!$C$9+(10-1)*7+6),'3. Registre des congés'!$D$5:$D$200,"&gt;="&amp;('1. Configuration'!$C$9+(10-1)*7)))</f>
        <v/>
      </c>
      <c r="L22" s="106">
        <f>IF($A22="","",COUNTIFS('3. Registre des congés'!$A$5:$A$200,$A22,'3. Registre des congés'!$F$5:$F$200,"Approuvé",'3. Registre des congés'!$C$5:$C$200,"&lt;="&amp;('1. Configuration'!$C$9+(11-1)*7+6),'3. Registre des congés'!$D$5:$D$200,"&gt;="&amp;('1. Configuration'!$C$9+(11-1)*7)))</f>
        <v/>
      </c>
      <c r="M22" s="106">
        <f>IF($A22="","",COUNTIFS('3. Registre des congés'!$A$5:$A$200,$A22,'3. Registre des congés'!$F$5:$F$200,"Approuvé",'3. Registre des congés'!$C$5:$C$200,"&lt;="&amp;('1. Configuration'!$C$9+(12-1)*7+6),'3. Registre des congés'!$D$5:$D$200,"&gt;="&amp;('1. Configuration'!$C$9+(12-1)*7)))</f>
        <v/>
      </c>
      <c r="N22" s="106">
        <f>IF($A22="","",COUNTIFS('3. Registre des congés'!$A$5:$A$200,$A22,'3. Registre des congés'!$F$5:$F$200,"Approuvé",'3. Registre des congés'!$C$5:$C$200,"&lt;="&amp;('1. Configuration'!$C$9+(13-1)*7+6),'3. Registre des congés'!$D$5:$D$200,"&gt;="&amp;('1. Configuration'!$C$9+(13-1)*7)))</f>
        <v/>
      </c>
      <c r="O22" s="106">
        <f>IF($A22="","",COUNTIFS('3. Registre des congés'!$A$5:$A$200,$A22,'3. Registre des congés'!$F$5:$F$200,"Approuvé",'3. Registre des congés'!$C$5:$C$200,"&lt;="&amp;('1. Configuration'!$C$9+(14-1)*7+6),'3. Registre des congés'!$D$5:$D$200,"&gt;="&amp;('1. Configuration'!$C$9+(14-1)*7)))</f>
        <v/>
      </c>
      <c r="P22" s="106">
        <f>IF($A22="","",COUNTIFS('3. Registre des congés'!$A$5:$A$200,$A22,'3. Registre des congés'!$F$5:$F$200,"Approuvé",'3. Registre des congés'!$C$5:$C$200,"&lt;="&amp;('1. Configuration'!$C$9+(15-1)*7+6),'3. Registre des congés'!$D$5:$D$200,"&gt;="&amp;('1. Configuration'!$C$9+(15-1)*7)))</f>
        <v/>
      </c>
      <c r="Q22" s="106">
        <f>IF($A22="","",COUNTIFS('3. Registre des congés'!$A$5:$A$200,$A22,'3. Registre des congés'!$F$5:$F$200,"Approuvé",'3. Registre des congés'!$C$5:$C$200,"&lt;="&amp;('1. Configuration'!$C$9+(16-1)*7+6),'3. Registre des congés'!$D$5:$D$200,"&gt;="&amp;('1. Configuration'!$C$9+(16-1)*7)))</f>
        <v/>
      </c>
      <c r="R22" s="106">
        <f>IF($A22="","",COUNTIFS('3. Registre des congés'!$A$5:$A$200,$A22,'3. Registre des congés'!$F$5:$F$200,"Approuvé",'3. Registre des congés'!$C$5:$C$200,"&lt;="&amp;('1. Configuration'!$C$9+(17-1)*7+6),'3. Registre des congés'!$D$5:$D$200,"&gt;="&amp;('1. Configuration'!$C$9+(17-1)*7)))</f>
        <v/>
      </c>
      <c r="S22" s="106">
        <f>IF($A22="","",COUNTIFS('3. Registre des congés'!$A$5:$A$200,$A22,'3. Registre des congés'!$F$5:$F$200,"Approuvé",'3. Registre des congés'!$C$5:$C$200,"&lt;="&amp;('1. Configuration'!$C$9+(18-1)*7+6),'3. Registre des congés'!$D$5:$D$200,"&gt;="&amp;('1. Configuration'!$C$9+(18-1)*7)))</f>
        <v/>
      </c>
      <c r="T22" s="106">
        <f>IF($A22="","",COUNTIFS('3. Registre des congés'!$A$5:$A$200,$A22,'3. Registre des congés'!$F$5:$F$200,"Approuvé",'3. Registre des congés'!$C$5:$C$200,"&lt;="&amp;('1. Configuration'!$C$9+(19-1)*7+6),'3. Registre des congés'!$D$5:$D$200,"&gt;="&amp;('1. Configuration'!$C$9+(19-1)*7)))</f>
        <v/>
      </c>
      <c r="U22" s="106">
        <f>IF($A22="","",COUNTIFS('3. Registre des congés'!$A$5:$A$200,$A22,'3. Registre des congés'!$F$5:$F$200,"Approuvé",'3. Registre des congés'!$C$5:$C$200,"&lt;="&amp;('1. Configuration'!$C$9+(20-1)*7+6),'3. Registre des congés'!$D$5:$D$200,"&gt;="&amp;('1. Configuration'!$C$9+(20-1)*7)))</f>
        <v/>
      </c>
      <c r="V22" s="106">
        <f>IF($A22="","",COUNTIFS('3. Registre des congés'!$A$5:$A$200,$A22,'3. Registre des congés'!$F$5:$F$200,"Approuvé",'3. Registre des congés'!$C$5:$C$200,"&lt;="&amp;('1. Configuration'!$C$9+(21-1)*7+6),'3. Registre des congés'!$D$5:$D$200,"&gt;="&amp;('1. Configuration'!$C$9+(21-1)*7)))</f>
        <v/>
      </c>
      <c r="W22" s="106">
        <f>IF($A22="","",COUNTIFS('3. Registre des congés'!$A$5:$A$200,$A22,'3. Registre des congés'!$F$5:$F$200,"Approuvé",'3. Registre des congés'!$C$5:$C$200,"&lt;="&amp;('1. Configuration'!$C$9+(22-1)*7+6),'3. Registre des congés'!$D$5:$D$200,"&gt;="&amp;('1. Configuration'!$C$9+(22-1)*7)))</f>
        <v/>
      </c>
      <c r="X22" s="106">
        <f>IF($A22="","",COUNTIFS('3. Registre des congés'!$A$5:$A$200,$A22,'3. Registre des congés'!$F$5:$F$200,"Approuvé",'3. Registre des congés'!$C$5:$C$200,"&lt;="&amp;('1. Configuration'!$C$9+(23-1)*7+6),'3. Registre des congés'!$D$5:$D$200,"&gt;="&amp;('1. Configuration'!$C$9+(23-1)*7)))</f>
        <v/>
      </c>
      <c r="Y22" s="106">
        <f>IF($A22="","",COUNTIFS('3. Registre des congés'!$A$5:$A$200,$A22,'3. Registre des congés'!$F$5:$F$200,"Approuvé",'3. Registre des congés'!$C$5:$C$200,"&lt;="&amp;('1. Configuration'!$C$9+(24-1)*7+6),'3. Registre des congés'!$D$5:$D$200,"&gt;="&amp;('1. Configuration'!$C$9+(24-1)*7)))</f>
        <v/>
      </c>
      <c r="Z22" s="106">
        <f>IF($A22="","",COUNTIFS('3. Registre des congés'!$A$5:$A$200,$A22,'3. Registre des congés'!$F$5:$F$200,"Approuvé",'3. Registre des congés'!$C$5:$C$200,"&lt;="&amp;('1. Configuration'!$C$9+(25-1)*7+6),'3. Registre des congés'!$D$5:$D$200,"&gt;="&amp;('1. Configuration'!$C$9+(25-1)*7)))</f>
        <v/>
      </c>
      <c r="AA22" s="106">
        <f>IF($A22="","",COUNTIFS('3. Registre des congés'!$A$5:$A$200,$A22,'3. Registre des congés'!$F$5:$F$200,"Approuvé",'3. Registre des congés'!$C$5:$C$200,"&lt;="&amp;('1. Configuration'!$C$9+(26-1)*7+6),'3. Registre des congés'!$D$5:$D$200,"&gt;="&amp;('1. Configuration'!$C$9+(26-1)*7)))</f>
        <v/>
      </c>
      <c r="AB22" s="106">
        <f>IF($A22="","",COUNTIFS('3. Registre des congés'!$A$5:$A$200,$A22,'3. Registre des congés'!$F$5:$F$200,"Approuvé",'3. Registre des congés'!$C$5:$C$200,"&lt;="&amp;('1. Configuration'!$C$9+(27-1)*7+6),'3. Registre des congés'!$D$5:$D$200,"&gt;="&amp;('1. Configuration'!$C$9+(27-1)*7)))</f>
        <v/>
      </c>
      <c r="AC22" s="106">
        <f>IF($A22="","",COUNTIFS('3. Registre des congés'!$A$5:$A$200,$A22,'3. Registre des congés'!$F$5:$F$200,"Approuvé",'3. Registre des congés'!$C$5:$C$200,"&lt;="&amp;('1. Configuration'!$C$9+(28-1)*7+6),'3. Registre des congés'!$D$5:$D$200,"&gt;="&amp;('1. Configuration'!$C$9+(28-1)*7)))</f>
        <v/>
      </c>
      <c r="AD22" s="106">
        <f>IF($A22="","",COUNTIFS('3. Registre des congés'!$A$5:$A$200,$A22,'3. Registre des congés'!$F$5:$F$200,"Approuvé",'3. Registre des congés'!$C$5:$C$200,"&lt;="&amp;('1. Configuration'!$C$9+(29-1)*7+6),'3. Registre des congés'!$D$5:$D$200,"&gt;="&amp;('1. Configuration'!$C$9+(29-1)*7)))</f>
        <v/>
      </c>
      <c r="AE22" s="106">
        <f>IF($A22="","",COUNTIFS('3. Registre des congés'!$A$5:$A$200,$A22,'3. Registre des congés'!$F$5:$F$200,"Approuvé",'3. Registre des congés'!$C$5:$C$200,"&lt;="&amp;('1. Configuration'!$C$9+(30-1)*7+6),'3. Registre des congés'!$D$5:$D$200,"&gt;="&amp;('1. Configuration'!$C$9+(30-1)*7)))</f>
        <v/>
      </c>
      <c r="AF22" s="106">
        <f>IF($A22="","",COUNTIFS('3. Registre des congés'!$A$5:$A$200,$A22,'3. Registre des congés'!$F$5:$F$200,"Approuvé",'3. Registre des congés'!$C$5:$C$200,"&lt;="&amp;('1. Configuration'!$C$9+(31-1)*7+6),'3. Registre des congés'!$D$5:$D$200,"&gt;="&amp;('1. Configuration'!$C$9+(31-1)*7)))</f>
        <v/>
      </c>
      <c r="AG22" s="106">
        <f>IF($A22="","",COUNTIFS('3. Registre des congés'!$A$5:$A$200,$A22,'3. Registre des congés'!$F$5:$F$200,"Approuvé",'3. Registre des congés'!$C$5:$C$200,"&lt;="&amp;('1. Configuration'!$C$9+(32-1)*7+6),'3. Registre des congés'!$D$5:$D$200,"&gt;="&amp;('1. Configuration'!$C$9+(32-1)*7)))</f>
        <v/>
      </c>
      <c r="AH22" s="106">
        <f>IF($A22="","",COUNTIFS('3. Registre des congés'!$A$5:$A$200,$A22,'3. Registre des congés'!$F$5:$F$200,"Approuvé",'3. Registre des congés'!$C$5:$C$200,"&lt;="&amp;('1. Configuration'!$C$9+(33-1)*7+6),'3. Registre des congés'!$D$5:$D$200,"&gt;="&amp;('1. Configuration'!$C$9+(33-1)*7)))</f>
        <v/>
      </c>
      <c r="AI22" s="106">
        <f>IF($A22="","",COUNTIFS('3. Registre des congés'!$A$5:$A$200,$A22,'3. Registre des congés'!$F$5:$F$200,"Approuvé",'3. Registre des congés'!$C$5:$C$200,"&lt;="&amp;('1. Configuration'!$C$9+(34-1)*7+6),'3. Registre des congés'!$D$5:$D$200,"&gt;="&amp;('1. Configuration'!$C$9+(34-1)*7)))</f>
        <v/>
      </c>
      <c r="AJ22" s="106">
        <f>IF($A22="","",COUNTIFS('3. Registre des congés'!$A$5:$A$200,$A22,'3. Registre des congés'!$F$5:$F$200,"Approuvé",'3. Registre des congés'!$C$5:$C$200,"&lt;="&amp;('1. Configuration'!$C$9+(35-1)*7+6),'3. Registre des congés'!$D$5:$D$200,"&gt;="&amp;('1. Configuration'!$C$9+(35-1)*7)))</f>
        <v/>
      </c>
      <c r="AK22" s="106">
        <f>IF($A22="","",COUNTIFS('3. Registre des congés'!$A$5:$A$200,$A22,'3. Registre des congés'!$F$5:$F$200,"Approuvé",'3. Registre des congés'!$C$5:$C$200,"&lt;="&amp;('1. Configuration'!$C$9+(36-1)*7+6),'3. Registre des congés'!$D$5:$D$200,"&gt;="&amp;('1. Configuration'!$C$9+(36-1)*7)))</f>
        <v/>
      </c>
      <c r="AL22" s="106">
        <f>IF($A22="","",COUNTIFS('3. Registre des congés'!$A$5:$A$200,$A22,'3. Registre des congés'!$F$5:$F$200,"Approuvé",'3. Registre des congés'!$C$5:$C$200,"&lt;="&amp;('1. Configuration'!$C$9+(37-1)*7+6),'3. Registre des congés'!$D$5:$D$200,"&gt;="&amp;('1. Configuration'!$C$9+(37-1)*7)))</f>
        <v/>
      </c>
      <c r="AM22" s="106">
        <f>IF($A22="","",COUNTIFS('3. Registre des congés'!$A$5:$A$200,$A22,'3. Registre des congés'!$F$5:$F$200,"Approuvé",'3. Registre des congés'!$C$5:$C$200,"&lt;="&amp;('1. Configuration'!$C$9+(38-1)*7+6),'3. Registre des congés'!$D$5:$D$200,"&gt;="&amp;('1. Configuration'!$C$9+(38-1)*7)))</f>
        <v/>
      </c>
      <c r="AN22" s="106">
        <f>IF($A22="","",COUNTIFS('3. Registre des congés'!$A$5:$A$200,$A22,'3. Registre des congés'!$F$5:$F$200,"Approuvé",'3. Registre des congés'!$C$5:$C$200,"&lt;="&amp;('1. Configuration'!$C$9+(39-1)*7+6),'3. Registre des congés'!$D$5:$D$200,"&gt;="&amp;('1. Configuration'!$C$9+(39-1)*7)))</f>
        <v/>
      </c>
      <c r="AO22" s="106">
        <f>IF($A22="","",COUNTIFS('3. Registre des congés'!$A$5:$A$200,$A22,'3. Registre des congés'!$F$5:$F$200,"Approuvé",'3. Registre des congés'!$C$5:$C$200,"&lt;="&amp;('1. Configuration'!$C$9+(40-1)*7+6),'3. Registre des congés'!$D$5:$D$200,"&gt;="&amp;('1. Configuration'!$C$9+(40-1)*7)))</f>
        <v/>
      </c>
      <c r="AP22" s="106">
        <f>IF($A22="","",COUNTIFS('3. Registre des congés'!$A$5:$A$200,$A22,'3. Registre des congés'!$F$5:$F$200,"Approuvé",'3. Registre des congés'!$C$5:$C$200,"&lt;="&amp;('1. Configuration'!$C$9+(41-1)*7+6),'3. Registre des congés'!$D$5:$D$200,"&gt;="&amp;('1. Configuration'!$C$9+(41-1)*7)))</f>
        <v/>
      </c>
      <c r="AQ22" s="106">
        <f>IF($A22="","",COUNTIFS('3. Registre des congés'!$A$5:$A$200,$A22,'3. Registre des congés'!$F$5:$F$200,"Approuvé",'3. Registre des congés'!$C$5:$C$200,"&lt;="&amp;('1. Configuration'!$C$9+(42-1)*7+6),'3. Registre des congés'!$D$5:$D$200,"&gt;="&amp;('1. Configuration'!$C$9+(42-1)*7)))</f>
        <v/>
      </c>
      <c r="AR22" s="106">
        <f>IF($A22="","",COUNTIFS('3. Registre des congés'!$A$5:$A$200,$A22,'3. Registre des congés'!$F$5:$F$200,"Approuvé",'3. Registre des congés'!$C$5:$C$200,"&lt;="&amp;('1. Configuration'!$C$9+(43-1)*7+6),'3. Registre des congés'!$D$5:$D$200,"&gt;="&amp;('1. Configuration'!$C$9+(43-1)*7)))</f>
        <v/>
      </c>
      <c r="AS22" s="106">
        <f>IF($A22="","",COUNTIFS('3. Registre des congés'!$A$5:$A$200,$A22,'3. Registre des congés'!$F$5:$F$200,"Approuvé",'3. Registre des congés'!$C$5:$C$200,"&lt;="&amp;('1. Configuration'!$C$9+(44-1)*7+6),'3. Registre des congés'!$D$5:$D$200,"&gt;="&amp;('1. Configuration'!$C$9+(44-1)*7)))</f>
        <v/>
      </c>
      <c r="AT22" s="106">
        <f>IF($A22="","",COUNTIFS('3. Registre des congés'!$A$5:$A$200,$A22,'3. Registre des congés'!$F$5:$F$200,"Approuvé",'3. Registre des congés'!$C$5:$C$200,"&lt;="&amp;('1. Configuration'!$C$9+(45-1)*7+6),'3. Registre des congés'!$D$5:$D$200,"&gt;="&amp;('1. Configuration'!$C$9+(45-1)*7)))</f>
        <v/>
      </c>
      <c r="AU22" s="106">
        <f>IF($A22="","",COUNTIFS('3. Registre des congés'!$A$5:$A$200,$A22,'3. Registre des congés'!$F$5:$F$200,"Approuvé",'3. Registre des congés'!$C$5:$C$200,"&lt;="&amp;('1. Configuration'!$C$9+(46-1)*7+6),'3. Registre des congés'!$D$5:$D$200,"&gt;="&amp;('1. Configuration'!$C$9+(46-1)*7)))</f>
        <v/>
      </c>
      <c r="AV22" s="106">
        <f>IF($A22="","",COUNTIFS('3. Registre des congés'!$A$5:$A$200,$A22,'3. Registre des congés'!$F$5:$F$200,"Approuvé",'3. Registre des congés'!$C$5:$C$200,"&lt;="&amp;('1. Configuration'!$C$9+(47-1)*7+6),'3. Registre des congés'!$D$5:$D$200,"&gt;="&amp;('1. Configuration'!$C$9+(47-1)*7)))</f>
        <v/>
      </c>
      <c r="AW22" s="106">
        <f>IF($A22="","",COUNTIFS('3. Registre des congés'!$A$5:$A$200,$A22,'3. Registre des congés'!$F$5:$F$200,"Approuvé",'3. Registre des congés'!$C$5:$C$200,"&lt;="&amp;('1. Configuration'!$C$9+(48-1)*7+6),'3. Registre des congés'!$D$5:$D$200,"&gt;="&amp;('1. Configuration'!$C$9+(48-1)*7)))</f>
        <v/>
      </c>
      <c r="AX22" s="106">
        <f>IF($A22="","",COUNTIFS('3. Registre des congés'!$A$5:$A$200,$A22,'3. Registre des congés'!$F$5:$F$200,"Approuvé",'3. Registre des congés'!$C$5:$C$200,"&lt;="&amp;('1. Configuration'!$C$9+(49-1)*7+6),'3. Registre des congés'!$D$5:$D$200,"&gt;="&amp;('1. Configuration'!$C$9+(49-1)*7)))</f>
        <v/>
      </c>
      <c r="AY22" s="106">
        <f>IF($A22="","",COUNTIFS('3. Registre des congés'!$A$5:$A$200,$A22,'3. Registre des congés'!$F$5:$F$200,"Approuvé",'3. Registre des congés'!$C$5:$C$200,"&lt;="&amp;('1. Configuration'!$C$9+(50-1)*7+6),'3. Registre des congés'!$D$5:$D$200,"&gt;="&amp;('1. Configuration'!$C$9+(50-1)*7)))</f>
        <v/>
      </c>
      <c r="AZ22" s="106">
        <f>IF($A22="","",COUNTIFS('3. Registre des congés'!$A$5:$A$200,$A22,'3. Registre des congés'!$F$5:$F$200,"Approuvé",'3. Registre des congés'!$C$5:$C$200,"&lt;="&amp;('1. Configuration'!$C$9+(51-1)*7+6),'3. Registre des congés'!$D$5:$D$200,"&gt;="&amp;('1. Configuration'!$C$9+(51-1)*7)))</f>
        <v/>
      </c>
      <c r="BA22" s="106">
        <f>IF($A22="","",COUNTIFS('3. Registre des congés'!$A$5:$A$200,$A22,'3. Registre des congés'!$F$5:$F$200,"Approuvé",'3. Registre des congés'!$C$5:$C$200,"&lt;="&amp;('1. Configuration'!$C$9+(52-1)*7+6),'3. Registre des congés'!$D$5:$D$200,"&gt;="&amp;('1. Configuration'!$C$9+(52-1)*7)))</f>
        <v/>
      </c>
    </row>
    <row r="23" ht="18" customHeight="1" s="55">
      <c r="A23" s="105">
        <f>IF('2. Employés'!A23="","",'2. Employés'!A23)</f>
        <v/>
      </c>
      <c r="B23" s="106">
        <f>IF($A23="","",COUNTIFS('3. Registre des congés'!$A$5:$A$200,$A23,'3. Registre des congés'!$F$5:$F$200,"Approuvé",'3. Registre des congés'!$C$5:$C$200,"&lt;="&amp;('1. Configuration'!$C$9+(1-1)*7+6),'3. Registre des congés'!$D$5:$D$200,"&gt;="&amp;('1. Configuration'!$C$9+(1-1)*7)))</f>
        <v/>
      </c>
      <c r="C23" s="106">
        <f>IF($A23="","",COUNTIFS('3. Registre des congés'!$A$5:$A$200,$A23,'3. Registre des congés'!$F$5:$F$200,"Approuvé",'3. Registre des congés'!$C$5:$C$200,"&lt;="&amp;('1. Configuration'!$C$9+(2-1)*7+6),'3. Registre des congés'!$D$5:$D$200,"&gt;="&amp;('1. Configuration'!$C$9+(2-1)*7)))</f>
        <v/>
      </c>
      <c r="D23" s="106">
        <f>IF($A23="","",COUNTIFS('3. Registre des congés'!$A$5:$A$200,$A23,'3. Registre des congés'!$F$5:$F$200,"Approuvé",'3. Registre des congés'!$C$5:$C$200,"&lt;="&amp;('1. Configuration'!$C$9+(3-1)*7+6),'3. Registre des congés'!$D$5:$D$200,"&gt;="&amp;('1. Configuration'!$C$9+(3-1)*7)))</f>
        <v/>
      </c>
      <c r="E23" s="106">
        <f>IF($A23="","",COUNTIFS('3. Registre des congés'!$A$5:$A$200,$A23,'3. Registre des congés'!$F$5:$F$200,"Approuvé",'3. Registre des congés'!$C$5:$C$200,"&lt;="&amp;('1. Configuration'!$C$9+(4-1)*7+6),'3. Registre des congés'!$D$5:$D$200,"&gt;="&amp;('1. Configuration'!$C$9+(4-1)*7)))</f>
        <v/>
      </c>
      <c r="F23" s="106">
        <f>IF($A23="","",COUNTIFS('3. Registre des congés'!$A$5:$A$200,$A23,'3. Registre des congés'!$F$5:$F$200,"Approuvé",'3. Registre des congés'!$C$5:$C$200,"&lt;="&amp;('1. Configuration'!$C$9+(5-1)*7+6),'3. Registre des congés'!$D$5:$D$200,"&gt;="&amp;('1. Configuration'!$C$9+(5-1)*7)))</f>
        <v/>
      </c>
      <c r="G23" s="106">
        <f>IF($A23="","",COUNTIFS('3. Registre des congés'!$A$5:$A$200,$A23,'3. Registre des congés'!$F$5:$F$200,"Approuvé",'3. Registre des congés'!$C$5:$C$200,"&lt;="&amp;('1. Configuration'!$C$9+(6-1)*7+6),'3. Registre des congés'!$D$5:$D$200,"&gt;="&amp;('1. Configuration'!$C$9+(6-1)*7)))</f>
        <v/>
      </c>
      <c r="H23" s="106">
        <f>IF($A23="","",COUNTIFS('3. Registre des congés'!$A$5:$A$200,$A23,'3. Registre des congés'!$F$5:$F$200,"Approuvé",'3. Registre des congés'!$C$5:$C$200,"&lt;="&amp;('1. Configuration'!$C$9+(7-1)*7+6),'3. Registre des congés'!$D$5:$D$200,"&gt;="&amp;('1. Configuration'!$C$9+(7-1)*7)))</f>
        <v/>
      </c>
      <c r="I23" s="106">
        <f>IF($A23="","",COUNTIFS('3. Registre des congés'!$A$5:$A$200,$A23,'3. Registre des congés'!$F$5:$F$200,"Approuvé",'3. Registre des congés'!$C$5:$C$200,"&lt;="&amp;('1. Configuration'!$C$9+(8-1)*7+6),'3. Registre des congés'!$D$5:$D$200,"&gt;="&amp;('1. Configuration'!$C$9+(8-1)*7)))</f>
        <v/>
      </c>
      <c r="J23" s="106">
        <f>IF($A23="","",COUNTIFS('3. Registre des congés'!$A$5:$A$200,$A23,'3. Registre des congés'!$F$5:$F$200,"Approuvé",'3. Registre des congés'!$C$5:$C$200,"&lt;="&amp;('1. Configuration'!$C$9+(9-1)*7+6),'3. Registre des congés'!$D$5:$D$200,"&gt;="&amp;('1. Configuration'!$C$9+(9-1)*7)))</f>
        <v/>
      </c>
      <c r="K23" s="106">
        <f>IF($A23="","",COUNTIFS('3. Registre des congés'!$A$5:$A$200,$A23,'3. Registre des congés'!$F$5:$F$200,"Approuvé",'3. Registre des congés'!$C$5:$C$200,"&lt;="&amp;('1. Configuration'!$C$9+(10-1)*7+6),'3. Registre des congés'!$D$5:$D$200,"&gt;="&amp;('1. Configuration'!$C$9+(10-1)*7)))</f>
        <v/>
      </c>
      <c r="L23" s="106">
        <f>IF($A23="","",COUNTIFS('3. Registre des congés'!$A$5:$A$200,$A23,'3. Registre des congés'!$F$5:$F$200,"Approuvé",'3. Registre des congés'!$C$5:$C$200,"&lt;="&amp;('1. Configuration'!$C$9+(11-1)*7+6),'3. Registre des congés'!$D$5:$D$200,"&gt;="&amp;('1. Configuration'!$C$9+(11-1)*7)))</f>
        <v/>
      </c>
      <c r="M23" s="106">
        <f>IF($A23="","",COUNTIFS('3. Registre des congés'!$A$5:$A$200,$A23,'3. Registre des congés'!$F$5:$F$200,"Approuvé",'3. Registre des congés'!$C$5:$C$200,"&lt;="&amp;('1. Configuration'!$C$9+(12-1)*7+6),'3. Registre des congés'!$D$5:$D$200,"&gt;="&amp;('1. Configuration'!$C$9+(12-1)*7)))</f>
        <v/>
      </c>
      <c r="N23" s="106">
        <f>IF($A23="","",COUNTIFS('3. Registre des congés'!$A$5:$A$200,$A23,'3. Registre des congés'!$F$5:$F$200,"Approuvé",'3. Registre des congés'!$C$5:$C$200,"&lt;="&amp;('1. Configuration'!$C$9+(13-1)*7+6),'3. Registre des congés'!$D$5:$D$200,"&gt;="&amp;('1. Configuration'!$C$9+(13-1)*7)))</f>
        <v/>
      </c>
      <c r="O23" s="106">
        <f>IF($A23="","",COUNTIFS('3. Registre des congés'!$A$5:$A$200,$A23,'3. Registre des congés'!$F$5:$F$200,"Approuvé",'3. Registre des congés'!$C$5:$C$200,"&lt;="&amp;('1. Configuration'!$C$9+(14-1)*7+6),'3. Registre des congés'!$D$5:$D$200,"&gt;="&amp;('1. Configuration'!$C$9+(14-1)*7)))</f>
        <v/>
      </c>
      <c r="P23" s="106">
        <f>IF($A23="","",COUNTIFS('3. Registre des congés'!$A$5:$A$200,$A23,'3. Registre des congés'!$F$5:$F$200,"Approuvé",'3. Registre des congés'!$C$5:$C$200,"&lt;="&amp;('1. Configuration'!$C$9+(15-1)*7+6),'3. Registre des congés'!$D$5:$D$200,"&gt;="&amp;('1. Configuration'!$C$9+(15-1)*7)))</f>
        <v/>
      </c>
      <c r="Q23" s="106">
        <f>IF($A23="","",COUNTIFS('3. Registre des congés'!$A$5:$A$200,$A23,'3. Registre des congés'!$F$5:$F$200,"Approuvé",'3. Registre des congés'!$C$5:$C$200,"&lt;="&amp;('1. Configuration'!$C$9+(16-1)*7+6),'3. Registre des congés'!$D$5:$D$200,"&gt;="&amp;('1. Configuration'!$C$9+(16-1)*7)))</f>
        <v/>
      </c>
      <c r="R23" s="106">
        <f>IF($A23="","",COUNTIFS('3. Registre des congés'!$A$5:$A$200,$A23,'3. Registre des congés'!$F$5:$F$200,"Approuvé",'3. Registre des congés'!$C$5:$C$200,"&lt;="&amp;('1. Configuration'!$C$9+(17-1)*7+6),'3. Registre des congés'!$D$5:$D$200,"&gt;="&amp;('1. Configuration'!$C$9+(17-1)*7)))</f>
        <v/>
      </c>
      <c r="S23" s="106">
        <f>IF($A23="","",COUNTIFS('3. Registre des congés'!$A$5:$A$200,$A23,'3. Registre des congés'!$F$5:$F$200,"Approuvé",'3. Registre des congés'!$C$5:$C$200,"&lt;="&amp;('1. Configuration'!$C$9+(18-1)*7+6),'3. Registre des congés'!$D$5:$D$200,"&gt;="&amp;('1. Configuration'!$C$9+(18-1)*7)))</f>
        <v/>
      </c>
      <c r="T23" s="106">
        <f>IF($A23="","",COUNTIFS('3. Registre des congés'!$A$5:$A$200,$A23,'3. Registre des congés'!$F$5:$F$200,"Approuvé",'3. Registre des congés'!$C$5:$C$200,"&lt;="&amp;('1. Configuration'!$C$9+(19-1)*7+6),'3. Registre des congés'!$D$5:$D$200,"&gt;="&amp;('1. Configuration'!$C$9+(19-1)*7)))</f>
        <v/>
      </c>
      <c r="U23" s="106">
        <f>IF($A23="","",COUNTIFS('3. Registre des congés'!$A$5:$A$200,$A23,'3. Registre des congés'!$F$5:$F$200,"Approuvé",'3. Registre des congés'!$C$5:$C$200,"&lt;="&amp;('1. Configuration'!$C$9+(20-1)*7+6),'3. Registre des congés'!$D$5:$D$200,"&gt;="&amp;('1. Configuration'!$C$9+(20-1)*7)))</f>
        <v/>
      </c>
      <c r="V23" s="106">
        <f>IF($A23="","",COUNTIFS('3. Registre des congés'!$A$5:$A$200,$A23,'3. Registre des congés'!$F$5:$F$200,"Approuvé",'3. Registre des congés'!$C$5:$C$200,"&lt;="&amp;('1. Configuration'!$C$9+(21-1)*7+6),'3. Registre des congés'!$D$5:$D$200,"&gt;="&amp;('1. Configuration'!$C$9+(21-1)*7)))</f>
        <v/>
      </c>
      <c r="W23" s="106">
        <f>IF($A23="","",COUNTIFS('3. Registre des congés'!$A$5:$A$200,$A23,'3. Registre des congés'!$F$5:$F$200,"Approuvé",'3. Registre des congés'!$C$5:$C$200,"&lt;="&amp;('1. Configuration'!$C$9+(22-1)*7+6),'3. Registre des congés'!$D$5:$D$200,"&gt;="&amp;('1. Configuration'!$C$9+(22-1)*7)))</f>
        <v/>
      </c>
      <c r="X23" s="106">
        <f>IF($A23="","",COUNTIFS('3. Registre des congés'!$A$5:$A$200,$A23,'3. Registre des congés'!$F$5:$F$200,"Approuvé",'3. Registre des congés'!$C$5:$C$200,"&lt;="&amp;('1. Configuration'!$C$9+(23-1)*7+6),'3. Registre des congés'!$D$5:$D$200,"&gt;="&amp;('1. Configuration'!$C$9+(23-1)*7)))</f>
        <v/>
      </c>
      <c r="Y23" s="106">
        <f>IF($A23="","",COUNTIFS('3. Registre des congés'!$A$5:$A$200,$A23,'3. Registre des congés'!$F$5:$F$200,"Approuvé",'3. Registre des congés'!$C$5:$C$200,"&lt;="&amp;('1. Configuration'!$C$9+(24-1)*7+6),'3. Registre des congés'!$D$5:$D$200,"&gt;="&amp;('1. Configuration'!$C$9+(24-1)*7)))</f>
        <v/>
      </c>
      <c r="Z23" s="106">
        <f>IF($A23="","",COUNTIFS('3. Registre des congés'!$A$5:$A$200,$A23,'3. Registre des congés'!$F$5:$F$200,"Approuvé",'3. Registre des congés'!$C$5:$C$200,"&lt;="&amp;('1. Configuration'!$C$9+(25-1)*7+6),'3. Registre des congés'!$D$5:$D$200,"&gt;="&amp;('1. Configuration'!$C$9+(25-1)*7)))</f>
        <v/>
      </c>
      <c r="AA23" s="106">
        <f>IF($A23="","",COUNTIFS('3. Registre des congés'!$A$5:$A$200,$A23,'3. Registre des congés'!$F$5:$F$200,"Approuvé",'3. Registre des congés'!$C$5:$C$200,"&lt;="&amp;('1. Configuration'!$C$9+(26-1)*7+6),'3. Registre des congés'!$D$5:$D$200,"&gt;="&amp;('1. Configuration'!$C$9+(26-1)*7)))</f>
        <v/>
      </c>
      <c r="AB23" s="106">
        <f>IF($A23="","",COUNTIFS('3. Registre des congés'!$A$5:$A$200,$A23,'3. Registre des congés'!$F$5:$F$200,"Approuvé",'3. Registre des congés'!$C$5:$C$200,"&lt;="&amp;('1. Configuration'!$C$9+(27-1)*7+6),'3. Registre des congés'!$D$5:$D$200,"&gt;="&amp;('1. Configuration'!$C$9+(27-1)*7)))</f>
        <v/>
      </c>
      <c r="AC23" s="106">
        <f>IF($A23="","",COUNTIFS('3. Registre des congés'!$A$5:$A$200,$A23,'3. Registre des congés'!$F$5:$F$200,"Approuvé",'3. Registre des congés'!$C$5:$C$200,"&lt;="&amp;('1. Configuration'!$C$9+(28-1)*7+6),'3. Registre des congés'!$D$5:$D$200,"&gt;="&amp;('1. Configuration'!$C$9+(28-1)*7)))</f>
        <v/>
      </c>
      <c r="AD23" s="106">
        <f>IF($A23="","",COUNTIFS('3. Registre des congés'!$A$5:$A$200,$A23,'3. Registre des congés'!$F$5:$F$200,"Approuvé",'3. Registre des congés'!$C$5:$C$200,"&lt;="&amp;('1. Configuration'!$C$9+(29-1)*7+6),'3. Registre des congés'!$D$5:$D$200,"&gt;="&amp;('1. Configuration'!$C$9+(29-1)*7)))</f>
        <v/>
      </c>
      <c r="AE23" s="106">
        <f>IF($A23="","",COUNTIFS('3. Registre des congés'!$A$5:$A$200,$A23,'3. Registre des congés'!$F$5:$F$200,"Approuvé",'3. Registre des congés'!$C$5:$C$200,"&lt;="&amp;('1. Configuration'!$C$9+(30-1)*7+6),'3. Registre des congés'!$D$5:$D$200,"&gt;="&amp;('1. Configuration'!$C$9+(30-1)*7)))</f>
        <v/>
      </c>
      <c r="AF23" s="106">
        <f>IF($A23="","",COUNTIFS('3. Registre des congés'!$A$5:$A$200,$A23,'3. Registre des congés'!$F$5:$F$200,"Approuvé",'3. Registre des congés'!$C$5:$C$200,"&lt;="&amp;('1. Configuration'!$C$9+(31-1)*7+6),'3. Registre des congés'!$D$5:$D$200,"&gt;="&amp;('1. Configuration'!$C$9+(31-1)*7)))</f>
        <v/>
      </c>
      <c r="AG23" s="106">
        <f>IF($A23="","",COUNTIFS('3. Registre des congés'!$A$5:$A$200,$A23,'3. Registre des congés'!$F$5:$F$200,"Approuvé",'3. Registre des congés'!$C$5:$C$200,"&lt;="&amp;('1. Configuration'!$C$9+(32-1)*7+6),'3. Registre des congés'!$D$5:$D$200,"&gt;="&amp;('1. Configuration'!$C$9+(32-1)*7)))</f>
        <v/>
      </c>
      <c r="AH23" s="106">
        <f>IF($A23="","",COUNTIFS('3. Registre des congés'!$A$5:$A$200,$A23,'3. Registre des congés'!$F$5:$F$200,"Approuvé",'3. Registre des congés'!$C$5:$C$200,"&lt;="&amp;('1. Configuration'!$C$9+(33-1)*7+6),'3. Registre des congés'!$D$5:$D$200,"&gt;="&amp;('1. Configuration'!$C$9+(33-1)*7)))</f>
        <v/>
      </c>
      <c r="AI23" s="106">
        <f>IF($A23="","",COUNTIFS('3. Registre des congés'!$A$5:$A$200,$A23,'3. Registre des congés'!$F$5:$F$200,"Approuvé",'3. Registre des congés'!$C$5:$C$200,"&lt;="&amp;('1. Configuration'!$C$9+(34-1)*7+6),'3. Registre des congés'!$D$5:$D$200,"&gt;="&amp;('1. Configuration'!$C$9+(34-1)*7)))</f>
        <v/>
      </c>
      <c r="AJ23" s="106">
        <f>IF($A23="","",COUNTIFS('3. Registre des congés'!$A$5:$A$200,$A23,'3. Registre des congés'!$F$5:$F$200,"Approuvé",'3. Registre des congés'!$C$5:$C$200,"&lt;="&amp;('1. Configuration'!$C$9+(35-1)*7+6),'3. Registre des congés'!$D$5:$D$200,"&gt;="&amp;('1. Configuration'!$C$9+(35-1)*7)))</f>
        <v/>
      </c>
      <c r="AK23" s="106">
        <f>IF($A23="","",COUNTIFS('3. Registre des congés'!$A$5:$A$200,$A23,'3. Registre des congés'!$F$5:$F$200,"Approuvé",'3. Registre des congés'!$C$5:$C$200,"&lt;="&amp;('1. Configuration'!$C$9+(36-1)*7+6),'3. Registre des congés'!$D$5:$D$200,"&gt;="&amp;('1. Configuration'!$C$9+(36-1)*7)))</f>
        <v/>
      </c>
      <c r="AL23" s="106">
        <f>IF($A23="","",COUNTIFS('3. Registre des congés'!$A$5:$A$200,$A23,'3. Registre des congés'!$F$5:$F$200,"Approuvé",'3. Registre des congés'!$C$5:$C$200,"&lt;="&amp;('1. Configuration'!$C$9+(37-1)*7+6),'3. Registre des congés'!$D$5:$D$200,"&gt;="&amp;('1. Configuration'!$C$9+(37-1)*7)))</f>
        <v/>
      </c>
      <c r="AM23" s="106">
        <f>IF($A23="","",COUNTIFS('3. Registre des congés'!$A$5:$A$200,$A23,'3. Registre des congés'!$F$5:$F$200,"Approuvé",'3. Registre des congés'!$C$5:$C$200,"&lt;="&amp;('1. Configuration'!$C$9+(38-1)*7+6),'3. Registre des congés'!$D$5:$D$200,"&gt;="&amp;('1. Configuration'!$C$9+(38-1)*7)))</f>
        <v/>
      </c>
      <c r="AN23" s="106">
        <f>IF($A23="","",COUNTIFS('3. Registre des congés'!$A$5:$A$200,$A23,'3. Registre des congés'!$F$5:$F$200,"Approuvé",'3. Registre des congés'!$C$5:$C$200,"&lt;="&amp;('1. Configuration'!$C$9+(39-1)*7+6),'3. Registre des congés'!$D$5:$D$200,"&gt;="&amp;('1. Configuration'!$C$9+(39-1)*7)))</f>
        <v/>
      </c>
      <c r="AO23" s="106">
        <f>IF($A23="","",COUNTIFS('3. Registre des congés'!$A$5:$A$200,$A23,'3. Registre des congés'!$F$5:$F$200,"Approuvé",'3. Registre des congés'!$C$5:$C$200,"&lt;="&amp;('1. Configuration'!$C$9+(40-1)*7+6),'3. Registre des congés'!$D$5:$D$200,"&gt;="&amp;('1. Configuration'!$C$9+(40-1)*7)))</f>
        <v/>
      </c>
      <c r="AP23" s="106">
        <f>IF($A23="","",COUNTIFS('3. Registre des congés'!$A$5:$A$200,$A23,'3. Registre des congés'!$F$5:$F$200,"Approuvé",'3. Registre des congés'!$C$5:$C$200,"&lt;="&amp;('1. Configuration'!$C$9+(41-1)*7+6),'3. Registre des congés'!$D$5:$D$200,"&gt;="&amp;('1. Configuration'!$C$9+(41-1)*7)))</f>
        <v/>
      </c>
      <c r="AQ23" s="106">
        <f>IF($A23="","",COUNTIFS('3. Registre des congés'!$A$5:$A$200,$A23,'3. Registre des congés'!$F$5:$F$200,"Approuvé",'3. Registre des congés'!$C$5:$C$200,"&lt;="&amp;('1. Configuration'!$C$9+(42-1)*7+6),'3. Registre des congés'!$D$5:$D$200,"&gt;="&amp;('1. Configuration'!$C$9+(42-1)*7)))</f>
        <v/>
      </c>
      <c r="AR23" s="106">
        <f>IF($A23="","",COUNTIFS('3. Registre des congés'!$A$5:$A$200,$A23,'3. Registre des congés'!$F$5:$F$200,"Approuvé",'3. Registre des congés'!$C$5:$C$200,"&lt;="&amp;('1. Configuration'!$C$9+(43-1)*7+6),'3. Registre des congés'!$D$5:$D$200,"&gt;="&amp;('1. Configuration'!$C$9+(43-1)*7)))</f>
        <v/>
      </c>
      <c r="AS23" s="106">
        <f>IF($A23="","",COUNTIFS('3. Registre des congés'!$A$5:$A$200,$A23,'3. Registre des congés'!$F$5:$F$200,"Approuvé",'3. Registre des congés'!$C$5:$C$200,"&lt;="&amp;('1. Configuration'!$C$9+(44-1)*7+6),'3. Registre des congés'!$D$5:$D$200,"&gt;="&amp;('1. Configuration'!$C$9+(44-1)*7)))</f>
        <v/>
      </c>
      <c r="AT23" s="106">
        <f>IF($A23="","",COUNTIFS('3. Registre des congés'!$A$5:$A$200,$A23,'3. Registre des congés'!$F$5:$F$200,"Approuvé",'3. Registre des congés'!$C$5:$C$200,"&lt;="&amp;('1. Configuration'!$C$9+(45-1)*7+6),'3. Registre des congés'!$D$5:$D$200,"&gt;="&amp;('1. Configuration'!$C$9+(45-1)*7)))</f>
        <v/>
      </c>
      <c r="AU23" s="106">
        <f>IF($A23="","",COUNTIFS('3. Registre des congés'!$A$5:$A$200,$A23,'3. Registre des congés'!$F$5:$F$200,"Approuvé",'3. Registre des congés'!$C$5:$C$200,"&lt;="&amp;('1. Configuration'!$C$9+(46-1)*7+6),'3. Registre des congés'!$D$5:$D$200,"&gt;="&amp;('1. Configuration'!$C$9+(46-1)*7)))</f>
        <v/>
      </c>
      <c r="AV23" s="106">
        <f>IF($A23="","",COUNTIFS('3. Registre des congés'!$A$5:$A$200,$A23,'3. Registre des congés'!$F$5:$F$200,"Approuvé",'3. Registre des congés'!$C$5:$C$200,"&lt;="&amp;('1. Configuration'!$C$9+(47-1)*7+6),'3. Registre des congés'!$D$5:$D$200,"&gt;="&amp;('1. Configuration'!$C$9+(47-1)*7)))</f>
        <v/>
      </c>
      <c r="AW23" s="106">
        <f>IF($A23="","",COUNTIFS('3. Registre des congés'!$A$5:$A$200,$A23,'3. Registre des congés'!$F$5:$F$200,"Approuvé",'3. Registre des congés'!$C$5:$C$200,"&lt;="&amp;('1. Configuration'!$C$9+(48-1)*7+6),'3. Registre des congés'!$D$5:$D$200,"&gt;="&amp;('1. Configuration'!$C$9+(48-1)*7)))</f>
        <v/>
      </c>
      <c r="AX23" s="106">
        <f>IF($A23="","",COUNTIFS('3. Registre des congés'!$A$5:$A$200,$A23,'3. Registre des congés'!$F$5:$F$200,"Approuvé",'3. Registre des congés'!$C$5:$C$200,"&lt;="&amp;('1. Configuration'!$C$9+(49-1)*7+6),'3. Registre des congés'!$D$5:$D$200,"&gt;="&amp;('1. Configuration'!$C$9+(49-1)*7)))</f>
        <v/>
      </c>
      <c r="AY23" s="106">
        <f>IF($A23="","",COUNTIFS('3. Registre des congés'!$A$5:$A$200,$A23,'3. Registre des congés'!$F$5:$F$200,"Approuvé",'3. Registre des congés'!$C$5:$C$200,"&lt;="&amp;('1. Configuration'!$C$9+(50-1)*7+6),'3. Registre des congés'!$D$5:$D$200,"&gt;="&amp;('1. Configuration'!$C$9+(50-1)*7)))</f>
        <v/>
      </c>
      <c r="AZ23" s="106">
        <f>IF($A23="","",COUNTIFS('3. Registre des congés'!$A$5:$A$200,$A23,'3. Registre des congés'!$F$5:$F$200,"Approuvé",'3. Registre des congés'!$C$5:$C$200,"&lt;="&amp;('1. Configuration'!$C$9+(51-1)*7+6),'3. Registre des congés'!$D$5:$D$200,"&gt;="&amp;('1. Configuration'!$C$9+(51-1)*7)))</f>
        <v/>
      </c>
      <c r="BA23" s="106">
        <f>IF($A23="","",COUNTIFS('3. Registre des congés'!$A$5:$A$200,$A23,'3. Registre des congés'!$F$5:$F$200,"Approuvé",'3. Registre des congés'!$C$5:$C$200,"&lt;="&amp;('1. Configuration'!$C$9+(52-1)*7+6),'3. Registre des congés'!$D$5:$D$200,"&gt;="&amp;('1. Configuration'!$C$9+(52-1)*7)))</f>
        <v/>
      </c>
    </row>
    <row r="24" ht="18" customHeight="1" s="55">
      <c r="A24" s="105">
        <f>IF('2. Employés'!A24="","",'2. Employés'!A24)</f>
        <v/>
      </c>
      <c r="B24" s="106">
        <f>IF($A24="","",COUNTIFS('3. Registre des congés'!$A$5:$A$200,$A24,'3. Registre des congés'!$F$5:$F$200,"Approuvé",'3. Registre des congés'!$C$5:$C$200,"&lt;="&amp;('1. Configuration'!$C$9+(1-1)*7+6),'3. Registre des congés'!$D$5:$D$200,"&gt;="&amp;('1. Configuration'!$C$9+(1-1)*7)))</f>
        <v/>
      </c>
      <c r="C24" s="106">
        <f>IF($A24="","",COUNTIFS('3. Registre des congés'!$A$5:$A$200,$A24,'3. Registre des congés'!$F$5:$F$200,"Approuvé",'3. Registre des congés'!$C$5:$C$200,"&lt;="&amp;('1. Configuration'!$C$9+(2-1)*7+6),'3. Registre des congés'!$D$5:$D$200,"&gt;="&amp;('1. Configuration'!$C$9+(2-1)*7)))</f>
        <v/>
      </c>
      <c r="D24" s="106">
        <f>IF($A24="","",COUNTIFS('3. Registre des congés'!$A$5:$A$200,$A24,'3. Registre des congés'!$F$5:$F$200,"Approuvé",'3. Registre des congés'!$C$5:$C$200,"&lt;="&amp;('1. Configuration'!$C$9+(3-1)*7+6),'3. Registre des congés'!$D$5:$D$200,"&gt;="&amp;('1. Configuration'!$C$9+(3-1)*7)))</f>
        <v/>
      </c>
      <c r="E24" s="106">
        <f>IF($A24="","",COUNTIFS('3. Registre des congés'!$A$5:$A$200,$A24,'3. Registre des congés'!$F$5:$F$200,"Approuvé",'3. Registre des congés'!$C$5:$C$200,"&lt;="&amp;('1. Configuration'!$C$9+(4-1)*7+6),'3. Registre des congés'!$D$5:$D$200,"&gt;="&amp;('1. Configuration'!$C$9+(4-1)*7)))</f>
        <v/>
      </c>
      <c r="F24" s="106">
        <f>IF($A24="","",COUNTIFS('3. Registre des congés'!$A$5:$A$200,$A24,'3. Registre des congés'!$F$5:$F$200,"Approuvé",'3. Registre des congés'!$C$5:$C$200,"&lt;="&amp;('1. Configuration'!$C$9+(5-1)*7+6),'3. Registre des congés'!$D$5:$D$200,"&gt;="&amp;('1. Configuration'!$C$9+(5-1)*7)))</f>
        <v/>
      </c>
      <c r="G24" s="106">
        <f>IF($A24="","",COUNTIFS('3. Registre des congés'!$A$5:$A$200,$A24,'3. Registre des congés'!$F$5:$F$200,"Approuvé",'3. Registre des congés'!$C$5:$C$200,"&lt;="&amp;('1. Configuration'!$C$9+(6-1)*7+6),'3. Registre des congés'!$D$5:$D$200,"&gt;="&amp;('1. Configuration'!$C$9+(6-1)*7)))</f>
        <v/>
      </c>
      <c r="H24" s="106">
        <f>IF($A24="","",COUNTIFS('3. Registre des congés'!$A$5:$A$200,$A24,'3. Registre des congés'!$F$5:$F$200,"Approuvé",'3. Registre des congés'!$C$5:$C$200,"&lt;="&amp;('1. Configuration'!$C$9+(7-1)*7+6),'3. Registre des congés'!$D$5:$D$200,"&gt;="&amp;('1. Configuration'!$C$9+(7-1)*7)))</f>
        <v/>
      </c>
      <c r="I24" s="106">
        <f>IF($A24="","",COUNTIFS('3. Registre des congés'!$A$5:$A$200,$A24,'3. Registre des congés'!$F$5:$F$200,"Approuvé",'3. Registre des congés'!$C$5:$C$200,"&lt;="&amp;('1. Configuration'!$C$9+(8-1)*7+6),'3. Registre des congés'!$D$5:$D$200,"&gt;="&amp;('1. Configuration'!$C$9+(8-1)*7)))</f>
        <v/>
      </c>
      <c r="J24" s="106">
        <f>IF($A24="","",COUNTIFS('3. Registre des congés'!$A$5:$A$200,$A24,'3. Registre des congés'!$F$5:$F$200,"Approuvé",'3. Registre des congés'!$C$5:$C$200,"&lt;="&amp;('1. Configuration'!$C$9+(9-1)*7+6),'3. Registre des congés'!$D$5:$D$200,"&gt;="&amp;('1. Configuration'!$C$9+(9-1)*7)))</f>
        <v/>
      </c>
      <c r="K24" s="106">
        <f>IF($A24="","",COUNTIFS('3. Registre des congés'!$A$5:$A$200,$A24,'3. Registre des congés'!$F$5:$F$200,"Approuvé",'3. Registre des congés'!$C$5:$C$200,"&lt;="&amp;('1. Configuration'!$C$9+(10-1)*7+6),'3. Registre des congés'!$D$5:$D$200,"&gt;="&amp;('1. Configuration'!$C$9+(10-1)*7)))</f>
        <v/>
      </c>
      <c r="L24" s="106">
        <f>IF($A24="","",COUNTIFS('3. Registre des congés'!$A$5:$A$200,$A24,'3. Registre des congés'!$F$5:$F$200,"Approuvé",'3. Registre des congés'!$C$5:$C$200,"&lt;="&amp;('1. Configuration'!$C$9+(11-1)*7+6),'3. Registre des congés'!$D$5:$D$200,"&gt;="&amp;('1. Configuration'!$C$9+(11-1)*7)))</f>
        <v/>
      </c>
      <c r="M24" s="106">
        <f>IF($A24="","",COUNTIFS('3. Registre des congés'!$A$5:$A$200,$A24,'3. Registre des congés'!$F$5:$F$200,"Approuvé",'3. Registre des congés'!$C$5:$C$200,"&lt;="&amp;('1. Configuration'!$C$9+(12-1)*7+6),'3. Registre des congés'!$D$5:$D$200,"&gt;="&amp;('1. Configuration'!$C$9+(12-1)*7)))</f>
        <v/>
      </c>
      <c r="N24" s="106">
        <f>IF($A24="","",COUNTIFS('3. Registre des congés'!$A$5:$A$200,$A24,'3. Registre des congés'!$F$5:$F$200,"Approuvé",'3. Registre des congés'!$C$5:$C$200,"&lt;="&amp;('1. Configuration'!$C$9+(13-1)*7+6),'3. Registre des congés'!$D$5:$D$200,"&gt;="&amp;('1. Configuration'!$C$9+(13-1)*7)))</f>
        <v/>
      </c>
      <c r="O24" s="106">
        <f>IF($A24="","",COUNTIFS('3. Registre des congés'!$A$5:$A$200,$A24,'3. Registre des congés'!$F$5:$F$200,"Approuvé",'3. Registre des congés'!$C$5:$C$200,"&lt;="&amp;('1. Configuration'!$C$9+(14-1)*7+6),'3. Registre des congés'!$D$5:$D$200,"&gt;="&amp;('1. Configuration'!$C$9+(14-1)*7)))</f>
        <v/>
      </c>
      <c r="P24" s="106">
        <f>IF($A24="","",COUNTIFS('3. Registre des congés'!$A$5:$A$200,$A24,'3. Registre des congés'!$F$5:$F$200,"Approuvé",'3. Registre des congés'!$C$5:$C$200,"&lt;="&amp;('1. Configuration'!$C$9+(15-1)*7+6),'3. Registre des congés'!$D$5:$D$200,"&gt;="&amp;('1. Configuration'!$C$9+(15-1)*7)))</f>
        <v/>
      </c>
      <c r="Q24" s="106">
        <f>IF($A24="","",COUNTIFS('3. Registre des congés'!$A$5:$A$200,$A24,'3. Registre des congés'!$F$5:$F$200,"Approuvé",'3. Registre des congés'!$C$5:$C$200,"&lt;="&amp;('1. Configuration'!$C$9+(16-1)*7+6),'3. Registre des congés'!$D$5:$D$200,"&gt;="&amp;('1. Configuration'!$C$9+(16-1)*7)))</f>
        <v/>
      </c>
      <c r="R24" s="106">
        <f>IF($A24="","",COUNTIFS('3. Registre des congés'!$A$5:$A$200,$A24,'3. Registre des congés'!$F$5:$F$200,"Approuvé",'3. Registre des congés'!$C$5:$C$200,"&lt;="&amp;('1. Configuration'!$C$9+(17-1)*7+6),'3. Registre des congés'!$D$5:$D$200,"&gt;="&amp;('1. Configuration'!$C$9+(17-1)*7)))</f>
        <v/>
      </c>
      <c r="S24" s="106">
        <f>IF($A24="","",COUNTIFS('3. Registre des congés'!$A$5:$A$200,$A24,'3. Registre des congés'!$F$5:$F$200,"Approuvé",'3. Registre des congés'!$C$5:$C$200,"&lt;="&amp;('1. Configuration'!$C$9+(18-1)*7+6),'3. Registre des congés'!$D$5:$D$200,"&gt;="&amp;('1. Configuration'!$C$9+(18-1)*7)))</f>
        <v/>
      </c>
      <c r="T24" s="106">
        <f>IF($A24="","",COUNTIFS('3. Registre des congés'!$A$5:$A$200,$A24,'3. Registre des congés'!$F$5:$F$200,"Approuvé",'3. Registre des congés'!$C$5:$C$200,"&lt;="&amp;('1. Configuration'!$C$9+(19-1)*7+6),'3. Registre des congés'!$D$5:$D$200,"&gt;="&amp;('1. Configuration'!$C$9+(19-1)*7)))</f>
        <v/>
      </c>
      <c r="U24" s="106">
        <f>IF($A24="","",COUNTIFS('3. Registre des congés'!$A$5:$A$200,$A24,'3. Registre des congés'!$F$5:$F$200,"Approuvé",'3. Registre des congés'!$C$5:$C$200,"&lt;="&amp;('1. Configuration'!$C$9+(20-1)*7+6),'3. Registre des congés'!$D$5:$D$200,"&gt;="&amp;('1. Configuration'!$C$9+(20-1)*7)))</f>
        <v/>
      </c>
      <c r="V24" s="106">
        <f>IF($A24="","",COUNTIFS('3. Registre des congés'!$A$5:$A$200,$A24,'3. Registre des congés'!$F$5:$F$200,"Approuvé",'3. Registre des congés'!$C$5:$C$200,"&lt;="&amp;('1. Configuration'!$C$9+(21-1)*7+6),'3. Registre des congés'!$D$5:$D$200,"&gt;="&amp;('1. Configuration'!$C$9+(21-1)*7)))</f>
        <v/>
      </c>
      <c r="W24" s="106">
        <f>IF($A24="","",COUNTIFS('3. Registre des congés'!$A$5:$A$200,$A24,'3. Registre des congés'!$F$5:$F$200,"Approuvé",'3. Registre des congés'!$C$5:$C$200,"&lt;="&amp;('1. Configuration'!$C$9+(22-1)*7+6),'3. Registre des congés'!$D$5:$D$200,"&gt;="&amp;('1. Configuration'!$C$9+(22-1)*7)))</f>
        <v/>
      </c>
      <c r="X24" s="106">
        <f>IF($A24="","",COUNTIFS('3. Registre des congés'!$A$5:$A$200,$A24,'3. Registre des congés'!$F$5:$F$200,"Approuvé",'3. Registre des congés'!$C$5:$C$200,"&lt;="&amp;('1. Configuration'!$C$9+(23-1)*7+6),'3. Registre des congés'!$D$5:$D$200,"&gt;="&amp;('1. Configuration'!$C$9+(23-1)*7)))</f>
        <v/>
      </c>
      <c r="Y24" s="106">
        <f>IF($A24="","",COUNTIFS('3. Registre des congés'!$A$5:$A$200,$A24,'3. Registre des congés'!$F$5:$F$200,"Approuvé",'3. Registre des congés'!$C$5:$C$200,"&lt;="&amp;('1. Configuration'!$C$9+(24-1)*7+6),'3. Registre des congés'!$D$5:$D$200,"&gt;="&amp;('1. Configuration'!$C$9+(24-1)*7)))</f>
        <v/>
      </c>
      <c r="Z24" s="106">
        <f>IF($A24="","",COUNTIFS('3. Registre des congés'!$A$5:$A$200,$A24,'3. Registre des congés'!$F$5:$F$200,"Approuvé",'3. Registre des congés'!$C$5:$C$200,"&lt;="&amp;('1. Configuration'!$C$9+(25-1)*7+6),'3. Registre des congés'!$D$5:$D$200,"&gt;="&amp;('1. Configuration'!$C$9+(25-1)*7)))</f>
        <v/>
      </c>
      <c r="AA24" s="106">
        <f>IF($A24="","",COUNTIFS('3. Registre des congés'!$A$5:$A$200,$A24,'3. Registre des congés'!$F$5:$F$200,"Approuvé",'3. Registre des congés'!$C$5:$C$200,"&lt;="&amp;('1. Configuration'!$C$9+(26-1)*7+6),'3. Registre des congés'!$D$5:$D$200,"&gt;="&amp;('1. Configuration'!$C$9+(26-1)*7)))</f>
        <v/>
      </c>
      <c r="AB24" s="106">
        <f>IF($A24="","",COUNTIFS('3. Registre des congés'!$A$5:$A$200,$A24,'3. Registre des congés'!$F$5:$F$200,"Approuvé",'3. Registre des congés'!$C$5:$C$200,"&lt;="&amp;('1. Configuration'!$C$9+(27-1)*7+6),'3. Registre des congés'!$D$5:$D$200,"&gt;="&amp;('1. Configuration'!$C$9+(27-1)*7)))</f>
        <v/>
      </c>
      <c r="AC24" s="106">
        <f>IF($A24="","",COUNTIFS('3. Registre des congés'!$A$5:$A$200,$A24,'3. Registre des congés'!$F$5:$F$200,"Approuvé",'3. Registre des congés'!$C$5:$C$200,"&lt;="&amp;('1. Configuration'!$C$9+(28-1)*7+6),'3. Registre des congés'!$D$5:$D$200,"&gt;="&amp;('1. Configuration'!$C$9+(28-1)*7)))</f>
        <v/>
      </c>
      <c r="AD24" s="106">
        <f>IF($A24="","",COUNTIFS('3. Registre des congés'!$A$5:$A$200,$A24,'3. Registre des congés'!$F$5:$F$200,"Approuvé",'3. Registre des congés'!$C$5:$C$200,"&lt;="&amp;('1. Configuration'!$C$9+(29-1)*7+6),'3. Registre des congés'!$D$5:$D$200,"&gt;="&amp;('1. Configuration'!$C$9+(29-1)*7)))</f>
        <v/>
      </c>
      <c r="AE24" s="106">
        <f>IF($A24="","",COUNTIFS('3. Registre des congés'!$A$5:$A$200,$A24,'3. Registre des congés'!$F$5:$F$200,"Approuvé",'3. Registre des congés'!$C$5:$C$200,"&lt;="&amp;('1. Configuration'!$C$9+(30-1)*7+6),'3. Registre des congés'!$D$5:$D$200,"&gt;="&amp;('1. Configuration'!$C$9+(30-1)*7)))</f>
        <v/>
      </c>
      <c r="AF24" s="106">
        <f>IF($A24="","",COUNTIFS('3. Registre des congés'!$A$5:$A$200,$A24,'3. Registre des congés'!$F$5:$F$200,"Approuvé",'3. Registre des congés'!$C$5:$C$200,"&lt;="&amp;('1. Configuration'!$C$9+(31-1)*7+6),'3. Registre des congés'!$D$5:$D$200,"&gt;="&amp;('1. Configuration'!$C$9+(31-1)*7)))</f>
        <v/>
      </c>
      <c r="AG24" s="106">
        <f>IF($A24="","",COUNTIFS('3. Registre des congés'!$A$5:$A$200,$A24,'3. Registre des congés'!$F$5:$F$200,"Approuvé",'3. Registre des congés'!$C$5:$C$200,"&lt;="&amp;('1. Configuration'!$C$9+(32-1)*7+6),'3. Registre des congés'!$D$5:$D$200,"&gt;="&amp;('1. Configuration'!$C$9+(32-1)*7)))</f>
        <v/>
      </c>
      <c r="AH24" s="106">
        <f>IF($A24="","",COUNTIFS('3. Registre des congés'!$A$5:$A$200,$A24,'3. Registre des congés'!$F$5:$F$200,"Approuvé",'3. Registre des congés'!$C$5:$C$200,"&lt;="&amp;('1. Configuration'!$C$9+(33-1)*7+6),'3. Registre des congés'!$D$5:$D$200,"&gt;="&amp;('1. Configuration'!$C$9+(33-1)*7)))</f>
        <v/>
      </c>
      <c r="AI24" s="106">
        <f>IF($A24="","",COUNTIFS('3. Registre des congés'!$A$5:$A$200,$A24,'3. Registre des congés'!$F$5:$F$200,"Approuvé",'3. Registre des congés'!$C$5:$C$200,"&lt;="&amp;('1. Configuration'!$C$9+(34-1)*7+6),'3. Registre des congés'!$D$5:$D$200,"&gt;="&amp;('1. Configuration'!$C$9+(34-1)*7)))</f>
        <v/>
      </c>
      <c r="AJ24" s="106">
        <f>IF($A24="","",COUNTIFS('3. Registre des congés'!$A$5:$A$200,$A24,'3. Registre des congés'!$F$5:$F$200,"Approuvé",'3. Registre des congés'!$C$5:$C$200,"&lt;="&amp;('1. Configuration'!$C$9+(35-1)*7+6),'3. Registre des congés'!$D$5:$D$200,"&gt;="&amp;('1. Configuration'!$C$9+(35-1)*7)))</f>
        <v/>
      </c>
      <c r="AK24" s="106">
        <f>IF($A24="","",COUNTIFS('3. Registre des congés'!$A$5:$A$200,$A24,'3. Registre des congés'!$F$5:$F$200,"Approuvé",'3. Registre des congés'!$C$5:$C$200,"&lt;="&amp;('1. Configuration'!$C$9+(36-1)*7+6),'3. Registre des congés'!$D$5:$D$200,"&gt;="&amp;('1. Configuration'!$C$9+(36-1)*7)))</f>
        <v/>
      </c>
      <c r="AL24" s="106">
        <f>IF($A24="","",COUNTIFS('3. Registre des congés'!$A$5:$A$200,$A24,'3. Registre des congés'!$F$5:$F$200,"Approuvé",'3. Registre des congés'!$C$5:$C$200,"&lt;="&amp;('1. Configuration'!$C$9+(37-1)*7+6),'3. Registre des congés'!$D$5:$D$200,"&gt;="&amp;('1. Configuration'!$C$9+(37-1)*7)))</f>
        <v/>
      </c>
      <c r="AM24" s="106">
        <f>IF($A24="","",COUNTIFS('3. Registre des congés'!$A$5:$A$200,$A24,'3. Registre des congés'!$F$5:$F$200,"Approuvé",'3. Registre des congés'!$C$5:$C$200,"&lt;="&amp;('1. Configuration'!$C$9+(38-1)*7+6),'3. Registre des congés'!$D$5:$D$200,"&gt;="&amp;('1. Configuration'!$C$9+(38-1)*7)))</f>
        <v/>
      </c>
      <c r="AN24" s="106">
        <f>IF($A24="","",COUNTIFS('3. Registre des congés'!$A$5:$A$200,$A24,'3. Registre des congés'!$F$5:$F$200,"Approuvé",'3. Registre des congés'!$C$5:$C$200,"&lt;="&amp;('1. Configuration'!$C$9+(39-1)*7+6),'3. Registre des congés'!$D$5:$D$200,"&gt;="&amp;('1. Configuration'!$C$9+(39-1)*7)))</f>
        <v/>
      </c>
      <c r="AO24" s="106">
        <f>IF($A24="","",COUNTIFS('3. Registre des congés'!$A$5:$A$200,$A24,'3. Registre des congés'!$F$5:$F$200,"Approuvé",'3. Registre des congés'!$C$5:$C$200,"&lt;="&amp;('1. Configuration'!$C$9+(40-1)*7+6),'3. Registre des congés'!$D$5:$D$200,"&gt;="&amp;('1. Configuration'!$C$9+(40-1)*7)))</f>
        <v/>
      </c>
      <c r="AP24" s="106">
        <f>IF($A24="","",COUNTIFS('3. Registre des congés'!$A$5:$A$200,$A24,'3. Registre des congés'!$F$5:$F$200,"Approuvé",'3. Registre des congés'!$C$5:$C$200,"&lt;="&amp;('1. Configuration'!$C$9+(41-1)*7+6),'3. Registre des congés'!$D$5:$D$200,"&gt;="&amp;('1. Configuration'!$C$9+(41-1)*7)))</f>
        <v/>
      </c>
      <c r="AQ24" s="106">
        <f>IF($A24="","",COUNTIFS('3. Registre des congés'!$A$5:$A$200,$A24,'3. Registre des congés'!$F$5:$F$200,"Approuvé",'3. Registre des congés'!$C$5:$C$200,"&lt;="&amp;('1. Configuration'!$C$9+(42-1)*7+6),'3. Registre des congés'!$D$5:$D$200,"&gt;="&amp;('1. Configuration'!$C$9+(42-1)*7)))</f>
        <v/>
      </c>
      <c r="AR24" s="106">
        <f>IF($A24="","",COUNTIFS('3. Registre des congés'!$A$5:$A$200,$A24,'3. Registre des congés'!$F$5:$F$200,"Approuvé",'3. Registre des congés'!$C$5:$C$200,"&lt;="&amp;('1. Configuration'!$C$9+(43-1)*7+6),'3. Registre des congés'!$D$5:$D$200,"&gt;="&amp;('1. Configuration'!$C$9+(43-1)*7)))</f>
        <v/>
      </c>
      <c r="AS24" s="106">
        <f>IF($A24="","",COUNTIFS('3. Registre des congés'!$A$5:$A$200,$A24,'3. Registre des congés'!$F$5:$F$200,"Approuvé",'3. Registre des congés'!$C$5:$C$200,"&lt;="&amp;('1. Configuration'!$C$9+(44-1)*7+6),'3. Registre des congés'!$D$5:$D$200,"&gt;="&amp;('1. Configuration'!$C$9+(44-1)*7)))</f>
        <v/>
      </c>
      <c r="AT24" s="106">
        <f>IF($A24="","",COUNTIFS('3. Registre des congés'!$A$5:$A$200,$A24,'3. Registre des congés'!$F$5:$F$200,"Approuvé",'3. Registre des congés'!$C$5:$C$200,"&lt;="&amp;('1. Configuration'!$C$9+(45-1)*7+6),'3. Registre des congés'!$D$5:$D$200,"&gt;="&amp;('1. Configuration'!$C$9+(45-1)*7)))</f>
        <v/>
      </c>
      <c r="AU24" s="106">
        <f>IF($A24="","",COUNTIFS('3. Registre des congés'!$A$5:$A$200,$A24,'3. Registre des congés'!$F$5:$F$200,"Approuvé",'3. Registre des congés'!$C$5:$C$200,"&lt;="&amp;('1. Configuration'!$C$9+(46-1)*7+6),'3. Registre des congés'!$D$5:$D$200,"&gt;="&amp;('1. Configuration'!$C$9+(46-1)*7)))</f>
        <v/>
      </c>
      <c r="AV24" s="106">
        <f>IF($A24="","",COUNTIFS('3. Registre des congés'!$A$5:$A$200,$A24,'3. Registre des congés'!$F$5:$F$200,"Approuvé",'3. Registre des congés'!$C$5:$C$200,"&lt;="&amp;('1. Configuration'!$C$9+(47-1)*7+6),'3. Registre des congés'!$D$5:$D$200,"&gt;="&amp;('1. Configuration'!$C$9+(47-1)*7)))</f>
        <v/>
      </c>
      <c r="AW24" s="106">
        <f>IF($A24="","",COUNTIFS('3. Registre des congés'!$A$5:$A$200,$A24,'3. Registre des congés'!$F$5:$F$200,"Approuvé",'3. Registre des congés'!$C$5:$C$200,"&lt;="&amp;('1. Configuration'!$C$9+(48-1)*7+6),'3. Registre des congés'!$D$5:$D$200,"&gt;="&amp;('1. Configuration'!$C$9+(48-1)*7)))</f>
        <v/>
      </c>
      <c r="AX24" s="106">
        <f>IF($A24="","",COUNTIFS('3. Registre des congés'!$A$5:$A$200,$A24,'3. Registre des congés'!$F$5:$F$200,"Approuvé",'3. Registre des congés'!$C$5:$C$200,"&lt;="&amp;('1. Configuration'!$C$9+(49-1)*7+6),'3. Registre des congés'!$D$5:$D$200,"&gt;="&amp;('1. Configuration'!$C$9+(49-1)*7)))</f>
        <v/>
      </c>
      <c r="AY24" s="106">
        <f>IF($A24="","",COUNTIFS('3. Registre des congés'!$A$5:$A$200,$A24,'3. Registre des congés'!$F$5:$F$200,"Approuvé",'3. Registre des congés'!$C$5:$C$200,"&lt;="&amp;('1. Configuration'!$C$9+(50-1)*7+6),'3. Registre des congés'!$D$5:$D$200,"&gt;="&amp;('1. Configuration'!$C$9+(50-1)*7)))</f>
        <v/>
      </c>
      <c r="AZ24" s="106">
        <f>IF($A24="","",COUNTIFS('3. Registre des congés'!$A$5:$A$200,$A24,'3. Registre des congés'!$F$5:$F$200,"Approuvé",'3. Registre des congés'!$C$5:$C$200,"&lt;="&amp;('1. Configuration'!$C$9+(51-1)*7+6),'3. Registre des congés'!$D$5:$D$200,"&gt;="&amp;('1. Configuration'!$C$9+(51-1)*7)))</f>
        <v/>
      </c>
      <c r="BA24" s="106">
        <f>IF($A24="","",COUNTIFS('3. Registre des congés'!$A$5:$A$200,$A24,'3. Registre des congés'!$F$5:$F$200,"Approuvé",'3. Registre des congés'!$C$5:$C$200,"&lt;="&amp;('1. Configuration'!$C$9+(52-1)*7+6),'3. Registre des congés'!$D$5:$D$200,"&gt;="&amp;('1. Configuration'!$C$9+(52-1)*7)))</f>
        <v/>
      </c>
    </row>
    <row r="25" ht="18" customHeight="1" s="55">
      <c r="A25" s="105">
        <f>IF('2. Employés'!A25="","",'2. Employés'!A25)</f>
        <v/>
      </c>
      <c r="B25" s="106">
        <f>IF($A25="","",COUNTIFS('3. Registre des congés'!$A$5:$A$200,$A25,'3. Registre des congés'!$F$5:$F$200,"Approuvé",'3. Registre des congés'!$C$5:$C$200,"&lt;="&amp;('1. Configuration'!$C$9+(1-1)*7+6),'3. Registre des congés'!$D$5:$D$200,"&gt;="&amp;('1. Configuration'!$C$9+(1-1)*7)))</f>
        <v/>
      </c>
      <c r="C25" s="106">
        <f>IF($A25="","",COUNTIFS('3. Registre des congés'!$A$5:$A$200,$A25,'3. Registre des congés'!$F$5:$F$200,"Approuvé",'3. Registre des congés'!$C$5:$C$200,"&lt;="&amp;('1. Configuration'!$C$9+(2-1)*7+6),'3. Registre des congés'!$D$5:$D$200,"&gt;="&amp;('1. Configuration'!$C$9+(2-1)*7)))</f>
        <v/>
      </c>
      <c r="D25" s="106">
        <f>IF($A25="","",COUNTIFS('3. Registre des congés'!$A$5:$A$200,$A25,'3. Registre des congés'!$F$5:$F$200,"Approuvé",'3. Registre des congés'!$C$5:$C$200,"&lt;="&amp;('1. Configuration'!$C$9+(3-1)*7+6),'3. Registre des congés'!$D$5:$D$200,"&gt;="&amp;('1. Configuration'!$C$9+(3-1)*7)))</f>
        <v/>
      </c>
      <c r="E25" s="106">
        <f>IF($A25="","",COUNTIFS('3. Registre des congés'!$A$5:$A$200,$A25,'3. Registre des congés'!$F$5:$F$200,"Approuvé",'3. Registre des congés'!$C$5:$C$200,"&lt;="&amp;('1. Configuration'!$C$9+(4-1)*7+6),'3. Registre des congés'!$D$5:$D$200,"&gt;="&amp;('1. Configuration'!$C$9+(4-1)*7)))</f>
        <v/>
      </c>
      <c r="F25" s="106">
        <f>IF($A25="","",COUNTIFS('3. Registre des congés'!$A$5:$A$200,$A25,'3. Registre des congés'!$F$5:$F$200,"Approuvé",'3. Registre des congés'!$C$5:$C$200,"&lt;="&amp;('1. Configuration'!$C$9+(5-1)*7+6),'3. Registre des congés'!$D$5:$D$200,"&gt;="&amp;('1. Configuration'!$C$9+(5-1)*7)))</f>
        <v/>
      </c>
      <c r="G25" s="106">
        <f>IF($A25="","",COUNTIFS('3. Registre des congés'!$A$5:$A$200,$A25,'3. Registre des congés'!$F$5:$F$200,"Approuvé",'3. Registre des congés'!$C$5:$C$200,"&lt;="&amp;('1. Configuration'!$C$9+(6-1)*7+6),'3. Registre des congés'!$D$5:$D$200,"&gt;="&amp;('1. Configuration'!$C$9+(6-1)*7)))</f>
        <v/>
      </c>
      <c r="H25" s="106">
        <f>IF($A25="","",COUNTIFS('3. Registre des congés'!$A$5:$A$200,$A25,'3. Registre des congés'!$F$5:$F$200,"Approuvé",'3. Registre des congés'!$C$5:$C$200,"&lt;="&amp;('1. Configuration'!$C$9+(7-1)*7+6),'3. Registre des congés'!$D$5:$D$200,"&gt;="&amp;('1. Configuration'!$C$9+(7-1)*7)))</f>
        <v/>
      </c>
      <c r="I25" s="106">
        <f>IF($A25="","",COUNTIFS('3. Registre des congés'!$A$5:$A$200,$A25,'3. Registre des congés'!$F$5:$F$200,"Approuvé",'3. Registre des congés'!$C$5:$C$200,"&lt;="&amp;('1. Configuration'!$C$9+(8-1)*7+6),'3. Registre des congés'!$D$5:$D$200,"&gt;="&amp;('1. Configuration'!$C$9+(8-1)*7)))</f>
        <v/>
      </c>
      <c r="J25" s="106">
        <f>IF($A25="","",COUNTIFS('3. Registre des congés'!$A$5:$A$200,$A25,'3. Registre des congés'!$F$5:$F$200,"Approuvé",'3. Registre des congés'!$C$5:$C$200,"&lt;="&amp;('1. Configuration'!$C$9+(9-1)*7+6),'3. Registre des congés'!$D$5:$D$200,"&gt;="&amp;('1. Configuration'!$C$9+(9-1)*7)))</f>
        <v/>
      </c>
      <c r="K25" s="106">
        <f>IF($A25="","",COUNTIFS('3. Registre des congés'!$A$5:$A$200,$A25,'3. Registre des congés'!$F$5:$F$200,"Approuvé",'3. Registre des congés'!$C$5:$C$200,"&lt;="&amp;('1. Configuration'!$C$9+(10-1)*7+6),'3. Registre des congés'!$D$5:$D$200,"&gt;="&amp;('1. Configuration'!$C$9+(10-1)*7)))</f>
        <v/>
      </c>
      <c r="L25" s="106">
        <f>IF($A25="","",COUNTIFS('3. Registre des congés'!$A$5:$A$200,$A25,'3. Registre des congés'!$F$5:$F$200,"Approuvé",'3. Registre des congés'!$C$5:$C$200,"&lt;="&amp;('1. Configuration'!$C$9+(11-1)*7+6),'3. Registre des congés'!$D$5:$D$200,"&gt;="&amp;('1. Configuration'!$C$9+(11-1)*7)))</f>
        <v/>
      </c>
      <c r="M25" s="106">
        <f>IF($A25="","",COUNTIFS('3. Registre des congés'!$A$5:$A$200,$A25,'3. Registre des congés'!$F$5:$F$200,"Approuvé",'3. Registre des congés'!$C$5:$C$200,"&lt;="&amp;('1. Configuration'!$C$9+(12-1)*7+6),'3. Registre des congés'!$D$5:$D$200,"&gt;="&amp;('1. Configuration'!$C$9+(12-1)*7)))</f>
        <v/>
      </c>
      <c r="N25" s="106">
        <f>IF($A25="","",COUNTIFS('3. Registre des congés'!$A$5:$A$200,$A25,'3. Registre des congés'!$F$5:$F$200,"Approuvé",'3. Registre des congés'!$C$5:$C$200,"&lt;="&amp;('1. Configuration'!$C$9+(13-1)*7+6),'3. Registre des congés'!$D$5:$D$200,"&gt;="&amp;('1. Configuration'!$C$9+(13-1)*7)))</f>
        <v/>
      </c>
      <c r="O25" s="106">
        <f>IF($A25="","",COUNTIFS('3. Registre des congés'!$A$5:$A$200,$A25,'3. Registre des congés'!$F$5:$F$200,"Approuvé",'3. Registre des congés'!$C$5:$C$200,"&lt;="&amp;('1. Configuration'!$C$9+(14-1)*7+6),'3. Registre des congés'!$D$5:$D$200,"&gt;="&amp;('1. Configuration'!$C$9+(14-1)*7)))</f>
        <v/>
      </c>
      <c r="P25" s="106">
        <f>IF($A25="","",COUNTIFS('3. Registre des congés'!$A$5:$A$200,$A25,'3. Registre des congés'!$F$5:$F$200,"Approuvé",'3. Registre des congés'!$C$5:$C$200,"&lt;="&amp;('1. Configuration'!$C$9+(15-1)*7+6),'3. Registre des congés'!$D$5:$D$200,"&gt;="&amp;('1. Configuration'!$C$9+(15-1)*7)))</f>
        <v/>
      </c>
      <c r="Q25" s="106">
        <f>IF($A25="","",COUNTIFS('3. Registre des congés'!$A$5:$A$200,$A25,'3. Registre des congés'!$F$5:$F$200,"Approuvé",'3. Registre des congés'!$C$5:$C$200,"&lt;="&amp;('1. Configuration'!$C$9+(16-1)*7+6),'3. Registre des congés'!$D$5:$D$200,"&gt;="&amp;('1. Configuration'!$C$9+(16-1)*7)))</f>
        <v/>
      </c>
      <c r="R25" s="106">
        <f>IF($A25="","",COUNTIFS('3. Registre des congés'!$A$5:$A$200,$A25,'3. Registre des congés'!$F$5:$F$200,"Approuvé",'3. Registre des congés'!$C$5:$C$200,"&lt;="&amp;('1. Configuration'!$C$9+(17-1)*7+6),'3. Registre des congés'!$D$5:$D$200,"&gt;="&amp;('1. Configuration'!$C$9+(17-1)*7)))</f>
        <v/>
      </c>
      <c r="S25" s="106">
        <f>IF($A25="","",COUNTIFS('3. Registre des congés'!$A$5:$A$200,$A25,'3. Registre des congés'!$F$5:$F$200,"Approuvé",'3. Registre des congés'!$C$5:$C$200,"&lt;="&amp;('1. Configuration'!$C$9+(18-1)*7+6),'3. Registre des congés'!$D$5:$D$200,"&gt;="&amp;('1. Configuration'!$C$9+(18-1)*7)))</f>
        <v/>
      </c>
      <c r="T25" s="106">
        <f>IF($A25="","",COUNTIFS('3. Registre des congés'!$A$5:$A$200,$A25,'3. Registre des congés'!$F$5:$F$200,"Approuvé",'3. Registre des congés'!$C$5:$C$200,"&lt;="&amp;('1. Configuration'!$C$9+(19-1)*7+6),'3. Registre des congés'!$D$5:$D$200,"&gt;="&amp;('1. Configuration'!$C$9+(19-1)*7)))</f>
        <v/>
      </c>
      <c r="U25" s="106">
        <f>IF($A25="","",COUNTIFS('3. Registre des congés'!$A$5:$A$200,$A25,'3. Registre des congés'!$F$5:$F$200,"Approuvé",'3. Registre des congés'!$C$5:$C$200,"&lt;="&amp;('1. Configuration'!$C$9+(20-1)*7+6),'3. Registre des congés'!$D$5:$D$200,"&gt;="&amp;('1. Configuration'!$C$9+(20-1)*7)))</f>
        <v/>
      </c>
      <c r="V25" s="106">
        <f>IF($A25="","",COUNTIFS('3. Registre des congés'!$A$5:$A$200,$A25,'3. Registre des congés'!$F$5:$F$200,"Approuvé",'3. Registre des congés'!$C$5:$C$200,"&lt;="&amp;('1. Configuration'!$C$9+(21-1)*7+6),'3. Registre des congés'!$D$5:$D$200,"&gt;="&amp;('1. Configuration'!$C$9+(21-1)*7)))</f>
        <v/>
      </c>
      <c r="W25" s="106">
        <f>IF($A25="","",COUNTIFS('3. Registre des congés'!$A$5:$A$200,$A25,'3. Registre des congés'!$F$5:$F$200,"Approuvé",'3. Registre des congés'!$C$5:$C$200,"&lt;="&amp;('1. Configuration'!$C$9+(22-1)*7+6),'3. Registre des congés'!$D$5:$D$200,"&gt;="&amp;('1. Configuration'!$C$9+(22-1)*7)))</f>
        <v/>
      </c>
      <c r="X25" s="106">
        <f>IF($A25="","",COUNTIFS('3. Registre des congés'!$A$5:$A$200,$A25,'3. Registre des congés'!$F$5:$F$200,"Approuvé",'3. Registre des congés'!$C$5:$C$200,"&lt;="&amp;('1. Configuration'!$C$9+(23-1)*7+6),'3. Registre des congés'!$D$5:$D$200,"&gt;="&amp;('1. Configuration'!$C$9+(23-1)*7)))</f>
        <v/>
      </c>
      <c r="Y25" s="106">
        <f>IF($A25="","",COUNTIFS('3. Registre des congés'!$A$5:$A$200,$A25,'3. Registre des congés'!$F$5:$F$200,"Approuvé",'3. Registre des congés'!$C$5:$C$200,"&lt;="&amp;('1. Configuration'!$C$9+(24-1)*7+6),'3. Registre des congés'!$D$5:$D$200,"&gt;="&amp;('1. Configuration'!$C$9+(24-1)*7)))</f>
        <v/>
      </c>
      <c r="Z25" s="106">
        <f>IF($A25="","",COUNTIFS('3. Registre des congés'!$A$5:$A$200,$A25,'3. Registre des congés'!$F$5:$F$200,"Approuvé",'3. Registre des congés'!$C$5:$C$200,"&lt;="&amp;('1. Configuration'!$C$9+(25-1)*7+6),'3. Registre des congés'!$D$5:$D$200,"&gt;="&amp;('1. Configuration'!$C$9+(25-1)*7)))</f>
        <v/>
      </c>
      <c r="AA25" s="106">
        <f>IF($A25="","",COUNTIFS('3. Registre des congés'!$A$5:$A$200,$A25,'3. Registre des congés'!$F$5:$F$200,"Approuvé",'3. Registre des congés'!$C$5:$C$200,"&lt;="&amp;('1. Configuration'!$C$9+(26-1)*7+6),'3. Registre des congés'!$D$5:$D$200,"&gt;="&amp;('1. Configuration'!$C$9+(26-1)*7)))</f>
        <v/>
      </c>
      <c r="AB25" s="106">
        <f>IF($A25="","",COUNTIFS('3. Registre des congés'!$A$5:$A$200,$A25,'3. Registre des congés'!$F$5:$F$200,"Approuvé",'3. Registre des congés'!$C$5:$C$200,"&lt;="&amp;('1. Configuration'!$C$9+(27-1)*7+6),'3. Registre des congés'!$D$5:$D$200,"&gt;="&amp;('1. Configuration'!$C$9+(27-1)*7)))</f>
        <v/>
      </c>
      <c r="AC25" s="106">
        <f>IF($A25="","",COUNTIFS('3. Registre des congés'!$A$5:$A$200,$A25,'3. Registre des congés'!$F$5:$F$200,"Approuvé",'3. Registre des congés'!$C$5:$C$200,"&lt;="&amp;('1. Configuration'!$C$9+(28-1)*7+6),'3. Registre des congés'!$D$5:$D$200,"&gt;="&amp;('1. Configuration'!$C$9+(28-1)*7)))</f>
        <v/>
      </c>
      <c r="AD25" s="106">
        <f>IF($A25="","",COUNTIFS('3. Registre des congés'!$A$5:$A$200,$A25,'3. Registre des congés'!$F$5:$F$200,"Approuvé",'3. Registre des congés'!$C$5:$C$200,"&lt;="&amp;('1. Configuration'!$C$9+(29-1)*7+6),'3. Registre des congés'!$D$5:$D$200,"&gt;="&amp;('1. Configuration'!$C$9+(29-1)*7)))</f>
        <v/>
      </c>
      <c r="AE25" s="106">
        <f>IF($A25="","",COUNTIFS('3. Registre des congés'!$A$5:$A$200,$A25,'3. Registre des congés'!$F$5:$F$200,"Approuvé",'3. Registre des congés'!$C$5:$C$200,"&lt;="&amp;('1. Configuration'!$C$9+(30-1)*7+6),'3. Registre des congés'!$D$5:$D$200,"&gt;="&amp;('1. Configuration'!$C$9+(30-1)*7)))</f>
        <v/>
      </c>
      <c r="AF25" s="106">
        <f>IF($A25="","",COUNTIFS('3. Registre des congés'!$A$5:$A$200,$A25,'3. Registre des congés'!$F$5:$F$200,"Approuvé",'3. Registre des congés'!$C$5:$C$200,"&lt;="&amp;('1. Configuration'!$C$9+(31-1)*7+6),'3. Registre des congés'!$D$5:$D$200,"&gt;="&amp;('1. Configuration'!$C$9+(31-1)*7)))</f>
        <v/>
      </c>
      <c r="AG25" s="106">
        <f>IF($A25="","",COUNTIFS('3. Registre des congés'!$A$5:$A$200,$A25,'3. Registre des congés'!$F$5:$F$200,"Approuvé",'3. Registre des congés'!$C$5:$C$200,"&lt;="&amp;('1. Configuration'!$C$9+(32-1)*7+6),'3. Registre des congés'!$D$5:$D$200,"&gt;="&amp;('1. Configuration'!$C$9+(32-1)*7)))</f>
        <v/>
      </c>
      <c r="AH25" s="106">
        <f>IF($A25="","",COUNTIFS('3. Registre des congés'!$A$5:$A$200,$A25,'3. Registre des congés'!$F$5:$F$200,"Approuvé",'3. Registre des congés'!$C$5:$C$200,"&lt;="&amp;('1. Configuration'!$C$9+(33-1)*7+6),'3. Registre des congés'!$D$5:$D$200,"&gt;="&amp;('1. Configuration'!$C$9+(33-1)*7)))</f>
        <v/>
      </c>
      <c r="AI25" s="106">
        <f>IF($A25="","",COUNTIFS('3. Registre des congés'!$A$5:$A$200,$A25,'3. Registre des congés'!$F$5:$F$200,"Approuvé",'3. Registre des congés'!$C$5:$C$200,"&lt;="&amp;('1. Configuration'!$C$9+(34-1)*7+6),'3. Registre des congés'!$D$5:$D$200,"&gt;="&amp;('1. Configuration'!$C$9+(34-1)*7)))</f>
        <v/>
      </c>
      <c r="AJ25" s="106">
        <f>IF($A25="","",COUNTIFS('3. Registre des congés'!$A$5:$A$200,$A25,'3. Registre des congés'!$F$5:$F$200,"Approuvé",'3. Registre des congés'!$C$5:$C$200,"&lt;="&amp;('1. Configuration'!$C$9+(35-1)*7+6),'3. Registre des congés'!$D$5:$D$200,"&gt;="&amp;('1. Configuration'!$C$9+(35-1)*7)))</f>
        <v/>
      </c>
      <c r="AK25" s="106">
        <f>IF($A25="","",COUNTIFS('3. Registre des congés'!$A$5:$A$200,$A25,'3. Registre des congés'!$F$5:$F$200,"Approuvé",'3. Registre des congés'!$C$5:$C$200,"&lt;="&amp;('1. Configuration'!$C$9+(36-1)*7+6),'3. Registre des congés'!$D$5:$D$200,"&gt;="&amp;('1. Configuration'!$C$9+(36-1)*7)))</f>
        <v/>
      </c>
      <c r="AL25" s="106">
        <f>IF($A25="","",COUNTIFS('3. Registre des congés'!$A$5:$A$200,$A25,'3. Registre des congés'!$F$5:$F$200,"Approuvé",'3. Registre des congés'!$C$5:$C$200,"&lt;="&amp;('1. Configuration'!$C$9+(37-1)*7+6),'3. Registre des congés'!$D$5:$D$200,"&gt;="&amp;('1. Configuration'!$C$9+(37-1)*7)))</f>
        <v/>
      </c>
      <c r="AM25" s="106">
        <f>IF($A25="","",COUNTIFS('3. Registre des congés'!$A$5:$A$200,$A25,'3. Registre des congés'!$F$5:$F$200,"Approuvé",'3. Registre des congés'!$C$5:$C$200,"&lt;="&amp;('1. Configuration'!$C$9+(38-1)*7+6),'3. Registre des congés'!$D$5:$D$200,"&gt;="&amp;('1. Configuration'!$C$9+(38-1)*7)))</f>
        <v/>
      </c>
      <c r="AN25" s="106">
        <f>IF($A25="","",COUNTIFS('3. Registre des congés'!$A$5:$A$200,$A25,'3. Registre des congés'!$F$5:$F$200,"Approuvé",'3. Registre des congés'!$C$5:$C$200,"&lt;="&amp;('1. Configuration'!$C$9+(39-1)*7+6),'3. Registre des congés'!$D$5:$D$200,"&gt;="&amp;('1. Configuration'!$C$9+(39-1)*7)))</f>
        <v/>
      </c>
      <c r="AO25" s="106">
        <f>IF($A25="","",COUNTIFS('3. Registre des congés'!$A$5:$A$200,$A25,'3. Registre des congés'!$F$5:$F$200,"Approuvé",'3. Registre des congés'!$C$5:$C$200,"&lt;="&amp;('1. Configuration'!$C$9+(40-1)*7+6),'3. Registre des congés'!$D$5:$D$200,"&gt;="&amp;('1. Configuration'!$C$9+(40-1)*7)))</f>
        <v/>
      </c>
      <c r="AP25" s="106">
        <f>IF($A25="","",COUNTIFS('3. Registre des congés'!$A$5:$A$200,$A25,'3. Registre des congés'!$F$5:$F$200,"Approuvé",'3. Registre des congés'!$C$5:$C$200,"&lt;="&amp;('1. Configuration'!$C$9+(41-1)*7+6),'3. Registre des congés'!$D$5:$D$200,"&gt;="&amp;('1. Configuration'!$C$9+(41-1)*7)))</f>
        <v/>
      </c>
      <c r="AQ25" s="106">
        <f>IF($A25="","",COUNTIFS('3. Registre des congés'!$A$5:$A$200,$A25,'3. Registre des congés'!$F$5:$F$200,"Approuvé",'3. Registre des congés'!$C$5:$C$200,"&lt;="&amp;('1. Configuration'!$C$9+(42-1)*7+6),'3. Registre des congés'!$D$5:$D$200,"&gt;="&amp;('1. Configuration'!$C$9+(42-1)*7)))</f>
        <v/>
      </c>
      <c r="AR25" s="106">
        <f>IF($A25="","",COUNTIFS('3. Registre des congés'!$A$5:$A$200,$A25,'3. Registre des congés'!$F$5:$F$200,"Approuvé",'3. Registre des congés'!$C$5:$C$200,"&lt;="&amp;('1. Configuration'!$C$9+(43-1)*7+6),'3. Registre des congés'!$D$5:$D$200,"&gt;="&amp;('1. Configuration'!$C$9+(43-1)*7)))</f>
        <v/>
      </c>
      <c r="AS25" s="106">
        <f>IF($A25="","",COUNTIFS('3. Registre des congés'!$A$5:$A$200,$A25,'3. Registre des congés'!$F$5:$F$200,"Approuvé",'3. Registre des congés'!$C$5:$C$200,"&lt;="&amp;('1. Configuration'!$C$9+(44-1)*7+6),'3. Registre des congés'!$D$5:$D$200,"&gt;="&amp;('1. Configuration'!$C$9+(44-1)*7)))</f>
        <v/>
      </c>
      <c r="AT25" s="106">
        <f>IF($A25="","",COUNTIFS('3. Registre des congés'!$A$5:$A$200,$A25,'3. Registre des congés'!$F$5:$F$200,"Approuvé",'3. Registre des congés'!$C$5:$C$200,"&lt;="&amp;('1. Configuration'!$C$9+(45-1)*7+6),'3. Registre des congés'!$D$5:$D$200,"&gt;="&amp;('1. Configuration'!$C$9+(45-1)*7)))</f>
        <v/>
      </c>
      <c r="AU25" s="106">
        <f>IF($A25="","",COUNTIFS('3. Registre des congés'!$A$5:$A$200,$A25,'3. Registre des congés'!$F$5:$F$200,"Approuvé",'3. Registre des congés'!$C$5:$C$200,"&lt;="&amp;('1. Configuration'!$C$9+(46-1)*7+6),'3. Registre des congés'!$D$5:$D$200,"&gt;="&amp;('1. Configuration'!$C$9+(46-1)*7)))</f>
        <v/>
      </c>
      <c r="AV25" s="106">
        <f>IF($A25="","",COUNTIFS('3. Registre des congés'!$A$5:$A$200,$A25,'3. Registre des congés'!$F$5:$F$200,"Approuvé",'3. Registre des congés'!$C$5:$C$200,"&lt;="&amp;('1. Configuration'!$C$9+(47-1)*7+6),'3. Registre des congés'!$D$5:$D$200,"&gt;="&amp;('1. Configuration'!$C$9+(47-1)*7)))</f>
        <v/>
      </c>
      <c r="AW25" s="106">
        <f>IF($A25="","",COUNTIFS('3. Registre des congés'!$A$5:$A$200,$A25,'3. Registre des congés'!$F$5:$F$200,"Approuvé",'3. Registre des congés'!$C$5:$C$200,"&lt;="&amp;('1. Configuration'!$C$9+(48-1)*7+6),'3. Registre des congés'!$D$5:$D$200,"&gt;="&amp;('1. Configuration'!$C$9+(48-1)*7)))</f>
        <v/>
      </c>
      <c r="AX25" s="106">
        <f>IF($A25="","",COUNTIFS('3. Registre des congés'!$A$5:$A$200,$A25,'3. Registre des congés'!$F$5:$F$200,"Approuvé",'3. Registre des congés'!$C$5:$C$200,"&lt;="&amp;('1. Configuration'!$C$9+(49-1)*7+6),'3. Registre des congés'!$D$5:$D$200,"&gt;="&amp;('1. Configuration'!$C$9+(49-1)*7)))</f>
        <v/>
      </c>
      <c r="AY25" s="106">
        <f>IF($A25="","",COUNTIFS('3. Registre des congés'!$A$5:$A$200,$A25,'3. Registre des congés'!$F$5:$F$200,"Approuvé",'3. Registre des congés'!$C$5:$C$200,"&lt;="&amp;('1. Configuration'!$C$9+(50-1)*7+6),'3. Registre des congés'!$D$5:$D$200,"&gt;="&amp;('1. Configuration'!$C$9+(50-1)*7)))</f>
        <v/>
      </c>
      <c r="AZ25" s="106">
        <f>IF($A25="","",COUNTIFS('3. Registre des congés'!$A$5:$A$200,$A25,'3. Registre des congés'!$F$5:$F$200,"Approuvé",'3. Registre des congés'!$C$5:$C$200,"&lt;="&amp;('1. Configuration'!$C$9+(51-1)*7+6),'3. Registre des congés'!$D$5:$D$200,"&gt;="&amp;('1. Configuration'!$C$9+(51-1)*7)))</f>
        <v/>
      </c>
      <c r="BA25" s="106">
        <f>IF($A25="","",COUNTIFS('3. Registre des congés'!$A$5:$A$200,$A25,'3. Registre des congés'!$F$5:$F$200,"Approuvé",'3. Registre des congés'!$C$5:$C$200,"&lt;="&amp;('1. Configuration'!$C$9+(52-1)*7+6),'3. Registre des congés'!$D$5:$D$200,"&gt;="&amp;('1. Configuration'!$C$9+(52-1)*7)))</f>
        <v/>
      </c>
    </row>
    <row r="26" ht="18" customHeight="1" s="55">
      <c r="A26" s="105">
        <f>IF('2. Employés'!A26="","",'2. Employés'!A26)</f>
        <v/>
      </c>
      <c r="B26" s="106">
        <f>IF($A26="","",COUNTIFS('3. Registre des congés'!$A$5:$A$200,$A26,'3. Registre des congés'!$F$5:$F$200,"Approuvé",'3. Registre des congés'!$C$5:$C$200,"&lt;="&amp;('1. Configuration'!$C$9+(1-1)*7+6),'3. Registre des congés'!$D$5:$D$200,"&gt;="&amp;('1. Configuration'!$C$9+(1-1)*7)))</f>
        <v/>
      </c>
      <c r="C26" s="106">
        <f>IF($A26="","",COUNTIFS('3. Registre des congés'!$A$5:$A$200,$A26,'3. Registre des congés'!$F$5:$F$200,"Approuvé",'3. Registre des congés'!$C$5:$C$200,"&lt;="&amp;('1. Configuration'!$C$9+(2-1)*7+6),'3. Registre des congés'!$D$5:$D$200,"&gt;="&amp;('1. Configuration'!$C$9+(2-1)*7)))</f>
        <v/>
      </c>
      <c r="D26" s="106">
        <f>IF($A26="","",COUNTIFS('3. Registre des congés'!$A$5:$A$200,$A26,'3. Registre des congés'!$F$5:$F$200,"Approuvé",'3. Registre des congés'!$C$5:$C$200,"&lt;="&amp;('1. Configuration'!$C$9+(3-1)*7+6),'3. Registre des congés'!$D$5:$D$200,"&gt;="&amp;('1. Configuration'!$C$9+(3-1)*7)))</f>
        <v/>
      </c>
      <c r="E26" s="106">
        <f>IF($A26="","",COUNTIFS('3. Registre des congés'!$A$5:$A$200,$A26,'3. Registre des congés'!$F$5:$F$200,"Approuvé",'3. Registre des congés'!$C$5:$C$200,"&lt;="&amp;('1. Configuration'!$C$9+(4-1)*7+6),'3. Registre des congés'!$D$5:$D$200,"&gt;="&amp;('1. Configuration'!$C$9+(4-1)*7)))</f>
        <v/>
      </c>
      <c r="F26" s="106">
        <f>IF($A26="","",COUNTIFS('3. Registre des congés'!$A$5:$A$200,$A26,'3. Registre des congés'!$F$5:$F$200,"Approuvé",'3. Registre des congés'!$C$5:$C$200,"&lt;="&amp;('1. Configuration'!$C$9+(5-1)*7+6),'3. Registre des congés'!$D$5:$D$200,"&gt;="&amp;('1. Configuration'!$C$9+(5-1)*7)))</f>
        <v/>
      </c>
      <c r="G26" s="106">
        <f>IF($A26="","",COUNTIFS('3. Registre des congés'!$A$5:$A$200,$A26,'3. Registre des congés'!$F$5:$F$200,"Approuvé",'3. Registre des congés'!$C$5:$C$200,"&lt;="&amp;('1. Configuration'!$C$9+(6-1)*7+6),'3. Registre des congés'!$D$5:$D$200,"&gt;="&amp;('1. Configuration'!$C$9+(6-1)*7)))</f>
        <v/>
      </c>
      <c r="H26" s="106">
        <f>IF($A26="","",COUNTIFS('3. Registre des congés'!$A$5:$A$200,$A26,'3. Registre des congés'!$F$5:$F$200,"Approuvé",'3. Registre des congés'!$C$5:$C$200,"&lt;="&amp;('1. Configuration'!$C$9+(7-1)*7+6),'3. Registre des congés'!$D$5:$D$200,"&gt;="&amp;('1. Configuration'!$C$9+(7-1)*7)))</f>
        <v/>
      </c>
      <c r="I26" s="106">
        <f>IF($A26="","",COUNTIFS('3. Registre des congés'!$A$5:$A$200,$A26,'3. Registre des congés'!$F$5:$F$200,"Approuvé",'3. Registre des congés'!$C$5:$C$200,"&lt;="&amp;('1. Configuration'!$C$9+(8-1)*7+6),'3. Registre des congés'!$D$5:$D$200,"&gt;="&amp;('1. Configuration'!$C$9+(8-1)*7)))</f>
        <v/>
      </c>
      <c r="J26" s="106">
        <f>IF($A26="","",COUNTIFS('3. Registre des congés'!$A$5:$A$200,$A26,'3. Registre des congés'!$F$5:$F$200,"Approuvé",'3. Registre des congés'!$C$5:$C$200,"&lt;="&amp;('1. Configuration'!$C$9+(9-1)*7+6),'3. Registre des congés'!$D$5:$D$200,"&gt;="&amp;('1. Configuration'!$C$9+(9-1)*7)))</f>
        <v/>
      </c>
      <c r="K26" s="106">
        <f>IF($A26="","",COUNTIFS('3. Registre des congés'!$A$5:$A$200,$A26,'3. Registre des congés'!$F$5:$F$200,"Approuvé",'3. Registre des congés'!$C$5:$C$200,"&lt;="&amp;('1. Configuration'!$C$9+(10-1)*7+6),'3. Registre des congés'!$D$5:$D$200,"&gt;="&amp;('1. Configuration'!$C$9+(10-1)*7)))</f>
        <v/>
      </c>
      <c r="L26" s="106">
        <f>IF($A26="","",COUNTIFS('3. Registre des congés'!$A$5:$A$200,$A26,'3. Registre des congés'!$F$5:$F$200,"Approuvé",'3. Registre des congés'!$C$5:$C$200,"&lt;="&amp;('1. Configuration'!$C$9+(11-1)*7+6),'3. Registre des congés'!$D$5:$D$200,"&gt;="&amp;('1. Configuration'!$C$9+(11-1)*7)))</f>
        <v/>
      </c>
      <c r="M26" s="106">
        <f>IF($A26="","",COUNTIFS('3. Registre des congés'!$A$5:$A$200,$A26,'3. Registre des congés'!$F$5:$F$200,"Approuvé",'3. Registre des congés'!$C$5:$C$200,"&lt;="&amp;('1. Configuration'!$C$9+(12-1)*7+6),'3. Registre des congés'!$D$5:$D$200,"&gt;="&amp;('1. Configuration'!$C$9+(12-1)*7)))</f>
        <v/>
      </c>
      <c r="N26" s="106">
        <f>IF($A26="","",COUNTIFS('3. Registre des congés'!$A$5:$A$200,$A26,'3. Registre des congés'!$F$5:$F$200,"Approuvé",'3. Registre des congés'!$C$5:$C$200,"&lt;="&amp;('1. Configuration'!$C$9+(13-1)*7+6),'3. Registre des congés'!$D$5:$D$200,"&gt;="&amp;('1. Configuration'!$C$9+(13-1)*7)))</f>
        <v/>
      </c>
      <c r="O26" s="106">
        <f>IF($A26="","",COUNTIFS('3. Registre des congés'!$A$5:$A$200,$A26,'3. Registre des congés'!$F$5:$F$200,"Approuvé",'3. Registre des congés'!$C$5:$C$200,"&lt;="&amp;('1. Configuration'!$C$9+(14-1)*7+6),'3. Registre des congés'!$D$5:$D$200,"&gt;="&amp;('1. Configuration'!$C$9+(14-1)*7)))</f>
        <v/>
      </c>
      <c r="P26" s="106">
        <f>IF($A26="","",COUNTIFS('3. Registre des congés'!$A$5:$A$200,$A26,'3. Registre des congés'!$F$5:$F$200,"Approuvé",'3. Registre des congés'!$C$5:$C$200,"&lt;="&amp;('1. Configuration'!$C$9+(15-1)*7+6),'3. Registre des congés'!$D$5:$D$200,"&gt;="&amp;('1. Configuration'!$C$9+(15-1)*7)))</f>
        <v/>
      </c>
      <c r="Q26" s="106">
        <f>IF($A26="","",COUNTIFS('3. Registre des congés'!$A$5:$A$200,$A26,'3. Registre des congés'!$F$5:$F$200,"Approuvé",'3. Registre des congés'!$C$5:$C$200,"&lt;="&amp;('1. Configuration'!$C$9+(16-1)*7+6),'3. Registre des congés'!$D$5:$D$200,"&gt;="&amp;('1. Configuration'!$C$9+(16-1)*7)))</f>
        <v/>
      </c>
      <c r="R26" s="106">
        <f>IF($A26="","",COUNTIFS('3. Registre des congés'!$A$5:$A$200,$A26,'3. Registre des congés'!$F$5:$F$200,"Approuvé",'3. Registre des congés'!$C$5:$C$200,"&lt;="&amp;('1. Configuration'!$C$9+(17-1)*7+6),'3. Registre des congés'!$D$5:$D$200,"&gt;="&amp;('1. Configuration'!$C$9+(17-1)*7)))</f>
        <v/>
      </c>
      <c r="S26" s="106">
        <f>IF($A26="","",COUNTIFS('3. Registre des congés'!$A$5:$A$200,$A26,'3. Registre des congés'!$F$5:$F$200,"Approuvé",'3. Registre des congés'!$C$5:$C$200,"&lt;="&amp;('1. Configuration'!$C$9+(18-1)*7+6),'3. Registre des congés'!$D$5:$D$200,"&gt;="&amp;('1. Configuration'!$C$9+(18-1)*7)))</f>
        <v/>
      </c>
      <c r="T26" s="106">
        <f>IF($A26="","",COUNTIFS('3. Registre des congés'!$A$5:$A$200,$A26,'3. Registre des congés'!$F$5:$F$200,"Approuvé",'3. Registre des congés'!$C$5:$C$200,"&lt;="&amp;('1. Configuration'!$C$9+(19-1)*7+6),'3. Registre des congés'!$D$5:$D$200,"&gt;="&amp;('1. Configuration'!$C$9+(19-1)*7)))</f>
        <v/>
      </c>
      <c r="U26" s="106">
        <f>IF($A26="","",COUNTIFS('3. Registre des congés'!$A$5:$A$200,$A26,'3. Registre des congés'!$F$5:$F$200,"Approuvé",'3. Registre des congés'!$C$5:$C$200,"&lt;="&amp;('1. Configuration'!$C$9+(20-1)*7+6),'3. Registre des congés'!$D$5:$D$200,"&gt;="&amp;('1. Configuration'!$C$9+(20-1)*7)))</f>
        <v/>
      </c>
      <c r="V26" s="106">
        <f>IF($A26="","",COUNTIFS('3. Registre des congés'!$A$5:$A$200,$A26,'3. Registre des congés'!$F$5:$F$200,"Approuvé",'3. Registre des congés'!$C$5:$C$200,"&lt;="&amp;('1. Configuration'!$C$9+(21-1)*7+6),'3. Registre des congés'!$D$5:$D$200,"&gt;="&amp;('1. Configuration'!$C$9+(21-1)*7)))</f>
        <v/>
      </c>
      <c r="W26" s="106">
        <f>IF($A26="","",COUNTIFS('3. Registre des congés'!$A$5:$A$200,$A26,'3. Registre des congés'!$F$5:$F$200,"Approuvé",'3. Registre des congés'!$C$5:$C$200,"&lt;="&amp;('1. Configuration'!$C$9+(22-1)*7+6),'3. Registre des congés'!$D$5:$D$200,"&gt;="&amp;('1. Configuration'!$C$9+(22-1)*7)))</f>
        <v/>
      </c>
      <c r="X26" s="106">
        <f>IF($A26="","",COUNTIFS('3. Registre des congés'!$A$5:$A$200,$A26,'3. Registre des congés'!$F$5:$F$200,"Approuvé",'3. Registre des congés'!$C$5:$C$200,"&lt;="&amp;('1. Configuration'!$C$9+(23-1)*7+6),'3. Registre des congés'!$D$5:$D$200,"&gt;="&amp;('1. Configuration'!$C$9+(23-1)*7)))</f>
        <v/>
      </c>
      <c r="Y26" s="106">
        <f>IF($A26="","",COUNTIFS('3. Registre des congés'!$A$5:$A$200,$A26,'3. Registre des congés'!$F$5:$F$200,"Approuvé",'3. Registre des congés'!$C$5:$C$200,"&lt;="&amp;('1. Configuration'!$C$9+(24-1)*7+6),'3. Registre des congés'!$D$5:$D$200,"&gt;="&amp;('1. Configuration'!$C$9+(24-1)*7)))</f>
        <v/>
      </c>
      <c r="Z26" s="106">
        <f>IF($A26="","",COUNTIFS('3. Registre des congés'!$A$5:$A$200,$A26,'3. Registre des congés'!$F$5:$F$200,"Approuvé",'3. Registre des congés'!$C$5:$C$200,"&lt;="&amp;('1. Configuration'!$C$9+(25-1)*7+6),'3. Registre des congés'!$D$5:$D$200,"&gt;="&amp;('1. Configuration'!$C$9+(25-1)*7)))</f>
        <v/>
      </c>
      <c r="AA26" s="106">
        <f>IF($A26="","",COUNTIFS('3. Registre des congés'!$A$5:$A$200,$A26,'3. Registre des congés'!$F$5:$F$200,"Approuvé",'3. Registre des congés'!$C$5:$C$200,"&lt;="&amp;('1. Configuration'!$C$9+(26-1)*7+6),'3. Registre des congés'!$D$5:$D$200,"&gt;="&amp;('1. Configuration'!$C$9+(26-1)*7)))</f>
        <v/>
      </c>
      <c r="AB26" s="106">
        <f>IF($A26="","",COUNTIFS('3. Registre des congés'!$A$5:$A$200,$A26,'3. Registre des congés'!$F$5:$F$200,"Approuvé",'3. Registre des congés'!$C$5:$C$200,"&lt;="&amp;('1. Configuration'!$C$9+(27-1)*7+6),'3. Registre des congés'!$D$5:$D$200,"&gt;="&amp;('1. Configuration'!$C$9+(27-1)*7)))</f>
        <v/>
      </c>
      <c r="AC26" s="106">
        <f>IF($A26="","",COUNTIFS('3. Registre des congés'!$A$5:$A$200,$A26,'3. Registre des congés'!$F$5:$F$200,"Approuvé",'3. Registre des congés'!$C$5:$C$200,"&lt;="&amp;('1. Configuration'!$C$9+(28-1)*7+6),'3. Registre des congés'!$D$5:$D$200,"&gt;="&amp;('1. Configuration'!$C$9+(28-1)*7)))</f>
        <v/>
      </c>
      <c r="AD26" s="106">
        <f>IF($A26="","",COUNTIFS('3. Registre des congés'!$A$5:$A$200,$A26,'3. Registre des congés'!$F$5:$F$200,"Approuvé",'3. Registre des congés'!$C$5:$C$200,"&lt;="&amp;('1. Configuration'!$C$9+(29-1)*7+6),'3. Registre des congés'!$D$5:$D$200,"&gt;="&amp;('1. Configuration'!$C$9+(29-1)*7)))</f>
        <v/>
      </c>
      <c r="AE26" s="106">
        <f>IF($A26="","",COUNTIFS('3. Registre des congés'!$A$5:$A$200,$A26,'3. Registre des congés'!$F$5:$F$200,"Approuvé",'3. Registre des congés'!$C$5:$C$200,"&lt;="&amp;('1. Configuration'!$C$9+(30-1)*7+6),'3. Registre des congés'!$D$5:$D$200,"&gt;="&amp;('1. Configuration'!$C$9+(30-1)*7)))</f>
        <v/>
      </c>
      <c r="AF26" s="106">
        <f>IF($A26="","",COUNTIFS('3. Registre des congés'!$A$5:$A$200,$A26,'3. Registre des congés'!$F$5:$F$200,"Approuvé",'3. Registre des congés'!$C$5:$C$200,"&lt;="&amp;('1. Configuration'!$C$9+(31-1)*7+6),'3. Registre des congés'!$D$5:$D$200,"&gt;="&amp;('1. Configuration'!$C$9+(31-1)*7)))</f>
        <v/>
      </c>
      <c r="AG26" s="106">
        <f>IF($A26="","",COUNTIFS('3. Registre des congés'!$A$5:$A$200,$A26,'3. Registre des congés'!$F$5:$F$200,"Approuvé",'3. Registre des congés'!$C$5:$C$200,"&lt;="&amp;('1. Configuration'!$C$9+(32-1)*7+6),'3. Registre des congés'!$D$5:$D$200,"&gt;="&amp;('1. Configuration'!$C$9+(32-1)*7)))</f>
        <v/>
      </c>
      <c r="AH26" s="106">
        <f>IF($A26="","",COUNTIFS('3. Registre des congés'!$A$5:$A$200,$A26,'3. Registre des congés'!$F$5:$F$200,"Approuvé",'3. Registre des congés'!$C$5:$C$200,"&lt;="&amp;('1. Configuration'!$C$9+(33-1)*7+6),'3. Registre des congés'!$D$5:$D$200,"&gt;="&amp;('1. Configuration'!$C$9+(33-1)*7)))</f>
        <v/>
      </c>
      <c r="AI26" s="106">
        <f>IF($A26="","",COUNTIFS('3. Registre des congés'!$A$5:$A$200,$A26,'3. Registre des congés'!$F$5:$F$200,"Approuvé",'3. Registre des congés'!$C$5:$C$200,"&lt;="&amp;('1. Configuration'!$C$9+(34-1)*7+6),'3. Registre des congés'!$D$5:$D$200,"&gt;="&amp;('1. Configuration'!$C$9+(34-1)*7)))</f>
        <v/>
      </c>
      <c r="AJ26" s="106">
        <f>IF($A26="","",COUNTIFS('3. Registre des congés'!$A$5:$A$200,$A26,'3. Registre des congés'!$F$5:$F$200,"Approuvé",'3. Registre des congés'!$C$5:$C$200,"&lt;="&amp;('1. Configuration'!$C$9+(35-1)*7+6),'3. Registre des congés'!$D$5:$D$200,"&gt;="&amp;('1. Configuration'!$C$9+(35-1)*7)))</f>
        <v/>
      </c>
      <c r="AK26" s="106">
        <f>IF($A26="","",COUNTIFS('3. Registre des congés'!$A$5:$A$200,$A26,'3. Registre des congés'!$F$5:$F$200,"Approuvé",'3. Registre des congés'!$C$5:$C$200,"&lt;="&amp;('1. Configuration'!$C$9+(36-1)*7+6),'3. Registre des congés'!$D$5:$D$200,"&gt;="&amp;('1. Configuration'!$C$9+(36-1)*7)))</f>
        <v/>
      </c>
      <c r="AL26" s="106">
        <f>IF($A26="","",COUNTIFS('3. Registre des congés'!$A$5:$A$200,$A26,'3. Registre des congés'!$F$5:$F$200,"Approuvé",'3. Registre des congés'!$C$5:$C$200,"&lt;="&amp;('1. Configuration'!$C$9+(37-1)*7+6),'3. Registre des congés'!$D$5:$D$200,"&gt;="&amp;('1. Configuration'!$C$9+(37-1)*7)))</f>
        <v/>
      </c>
      <c r="AM26" s="106">
        <f>IF($A26="","",COUNTIFS('3. Registre des congés'!$A$5:$A$200,$A26,'3. Registre des congés'!$F$5:$F$200,"Approuvé",'3. Registre des congés'!$C$5:$C$200,"&lt;="&amp;('1. Configuration'!$C$9+(38-1)*7+6),'3. Registre des congés'!$D$5:$D$200,"&gt;="&amp;('1. Configuration'!$C$9+(38-1)*7)))</f>
        <v/>
      </c>
      <c r="AN26" s="106">
        <f>IF($A26="","",COUNTIFS('3. Registre des congés'!$A$5:$A$200,$A26,'3. Registre des congés'!$F$5:$F$200,"Approuvé",'3. Registre des congés'!$C$5:$C$200,"&lt;="&amp;('1. Configuration'!$C$9+(39-1)*7+6),'3. Registre des congés'!$D$5:$D$200,"&gt;="&amp;('1. Configuration'!$C$9+(39-1)*7)))</f>
        <v/>
      </c>
      <c r="AO26" s="106">
        <f>IF($A26="","",COUNTIFS('3. Registre des congés'!$A$5:$A$200,$A26,'3. Registre des congés'!$F$5:$F$200,"Approuvé",'3. Registre des congés'!$C$5:$C$200,"&lt;="&amp;('1. Configuration'!$C$9+(40-1)*7+6),'3. Registre des congés'!$D$5:$D$200,"&gt;="&amp;('1. Configuration'!$C$9+(40-1)*7)))</f>
        <v/>
      </c>
      <c r="AP26" s="106">
        <f>IF($A26="","",COUNTIFS('3. Registre des congés'!$A$5:$A$200,$A26,'3. Registre des congés'!$F$5:$F$200,"Approuvé",'3. Registre des congés'!$C$5:$C$200,"&lt;="&amp;('1. Configuration'!$C$9+(41-1)*7+6),'3. Registre des congés'!$D$5:$D$200,"&gt;="&amp;('1. Configuration'!$C$9+(41-1)*7)))</f>
        <v/>
      </c>
      <c r="AQ26" s="106">
        <f>IF($A26="","",COUNTIFS('3. Registre des congés'!$A$5:$A$200,$A26,'3. Registre des congés'!$F$5:$F$200,"Approuvé",'3. Registre des congés'!$C$5:$C$200,"&lt;="&amp;('1. Configuration'!$C$9+(42-1)*7+6),'3. Registre des congés'!$D$5:$D$200,"&gt;="&amp;('1. Configuration'!$C$9+(42-1)*7)))</f>
        <v/>
      </c>
      <c r="AR26" s="106">
        <f>IF($A26="","",COUNTIFS('3. Registre des congés'!$A$5:$A$200,$A26,'3. Registre des congés'!$F$5:$F$200,"Approuvé",'3. Registre des congés'!$C$5:$C$200,"&lt;="&amp;('1. Configuration'!$C$9+(43-1)*7+6),'3. Registre des congés'!$D$5:$D$200,"&gt;="&amp;('1. Configuration'!$C$9+(43-1)*7)))</f>
        <v/>
      </c>
      <c r="AS26" s="106">
        <f>IF($A26="","",COUNTIFS('3. Registre des congés'!$A$5:$A$200,$A26,'3. Registre des congés'!$F$5:$F$200,"Approuvé",'3. Registre des congés'!$C$5:$C$200,"&lt;="&amp;('1. Configuration'!$C$9+(44-1)*7+6),'3. Registre des congés'!$D$5:$D$200,"&gt;="&amp;('1. Configuration'!$C$9+(44-1)*7)))</f>
        <v/>
      </c>
      <c r="AT26" s="106">
        <f>IF($A26="","",COUNTIFS('3. Registre des congés'!$A$5:$A$200,$A26,'3. Registre des congés'!$F$5:$F$200,"Approuvé",'3. Registre des congés'!$C$5:$C$200,"&lt;="&amp;('1. Configuration'!$C$9+(45-1)*7+6),'3. Registre des congés'!$D$5:$D$200,"&gt;="&amp;('1. Configuration'!$C$9+(45-1)*7)))</f>
        <v/>
      </c>
      <c r="AU26" s="106">
        <f>IF($A26="","",COUNTIFS('3. Registre des congés'!$A$5:$A$200,$A26,'3. Registre des congés'!$F$5:$F$200,"Approuvé",'3. Registre des congés'!$C$5:$C$200,"&lt;="&amp;('1. Configuration'!$C$9+(46-1)*7+6),'3. Registre des congés'!$D$5:$D$200,"&gt;="&amp;('1. Configuration'!$C$9+(46-1)*7)))</f>
        <v/>
      </c>
      <c r="AV26" s="106">
        <f>IF($A26="","",COUNTIFS('3. Registre des congés'!$A$5:$A$200,$A26,'3. Registre des congés'!$F$5:$F$200,"Approuvé",'3. Registre des congés'!$C$5:$C$200,"&lt;="&amp;('1. Configuration'!$C$9+(47-1)*7+6),'3. Registre des congés'!$D$5:$D$200,"&gt;="&amp;('1. Configuration'!$C$9+(47-1)*7)))</f>
        <v/>
      </c>
      <c r="AW26" s="106">
        <f>IF($A26="","",COUNTIFS('3. Registre des congés'!$A$5:$A$200,$A26,'3. Registre des congés'!$F$5:$F$200,"Approuvé",'3. Registre des congés'!$C$5:$C$200,"&lt;="&amp;('1. Configuration'!$C$9+(48-1)*7+6),'3. Registre des congés'!$D$5:$D$200,"&gt;="&amp;('1. Configuration'!$C$9+(48-1)*7)))</f>
        <v/>
      </c>
      <c r="AX26" s="106">
        <f>IF($A26="","",COUNTIFS('3. Registre des congés'!$A$5:$A$200,$A26,'3. Registre des congés'!$F$5:$F$200,"Approuvé",'3. Registre des congés'!$C$5:$C$200,"&lt;="&amp;('1. Configuration'!$C$9+(49-1)*7+6),'3. Registre des congés'!$D$5:$D$200,"&gt;="&amp;('1. Configuration'!$C$9+(49-1)*7)))</f>
        <v/>
      </c>
      <c r="AY26" s="106">
        <f>IF($A26="","",COUNTIFS('3. Registre des congés'!$A$5:$A$200,$A26,'3. Registre des congés'!$F$5:$F$200,"Approuvé",'3. Registre des congés'!$C$5:$C$200,"&lt;="&amp;('1. Configuration'!$C$9+(50-1)*7+6),'3. Registre des congés'!$D$5:$D$200,"&gt;="&amp;('1. Configuration'!$C$9+(50-1)*7)))</f>
        <v/>
      </c>
      <c r="AZ26" s="106">
        <f>IF($A26="","",COUNTIFS('3. Registre des congés'!$A$5:$A$200,$A26,'3. Registre des congés'!$F$5:$F$200,"Approuvé",'3. Registre des congés'!$C$5:$C$200,"&lt;="&amp;('1. Configuration'!$C$9+(51-1)*7+6),'3. Registre des congés'!$D$5:$D$200,"&gt;="&amp;('1. Configuration'!$C$9+(51-1)*7)))</f>
        <v/>
      </c>
      <c r="BA26" s="106">
        <f>IF($A26="","",COUNTIFS('3. Registre des congés'!$A$5:$A$200,$A26,'3. Registre des congés'!$F$5:$F$200,"Approuvé",'3. Registre des congés'!$C$5:$C$200,"&lt;="&amp;('1. Configuration'!$C$9+(52-1)*7+6),'3. Registre des congés'!$D$5:$D$200,"&gt;="&amp;('1. Configuration'!$C$9+(52-1)*7)))</f>
        <v/>
      </c>
    </row>
    <row r="27" ht="18" customHeight="1" s="55">
      <c r="A27" s="105">
        <f>IF('2. Employés'!A27="","",'2. Employés'!A27)</f>
        <v/>
      </c>
      <c r="B27" s="106">
        <f>IF($A27="","",COUNTIFS('3. Registre des congés'!$A$5:$A$200,$A27,'3. Registre des congés'!$F$5:$F$200,"Approuvé",'3. Registre des congés'!$C$5:$C$200,"&lt;="&amp;('1. Configuration'!$C$9+(1-1)*7+6),'3. Registre des congés'!$D$5:$D$200,"&gt;="&amp;('1. Configuration'!$C$9+(1-1)*7)))</f>
        <v/>
      </c>
      <c r="C27" s="106">
        <f>IF($A27="","",COUNTIFS('3. Registre des congés'!$A$5:$A$200,$A27,'3. Registre des congés'!$F$5:$F$200,"Approuvé",'3. Registre des congés'!$C$5:$C$200,"&lt;="&amp;('1. Configuration'!$C$9+(2-1)*7+6),'3. Registre des congés'!$D$5:$D$200,"&gt;="&amp;('1. Configuration'!$C$9+(2-1)*7)))</f>
        <v/>
      </c>
      <c r="D27" s="106">
        <f>IF($A27="","",COUNTIFS('3. Registre des congés'!$A$5:$A$200,$A27,'3. Registre des congés'!$F$5:$F$200,"Approuvé",'3. Registre des congés'!$C$5:$C$200,"&lt;="&amp;('1. Configuration'!$C$9+(3-1)*7+6),'3. Registre des congés'!$D$5:$D$200,"&gt;="&amp;('1. Configuration'!$C$9+(3-1)*7)))</f>
        <v/>
      </c>
      <c r="E27" s="106">
        <f>IF($A27="","",COUNTIFS('3. Registre des congés'!$A$5:$A$200,$A27,'3. Registre des congés'!$F$5:$F$200,"Approuvé",'3. Registre des congés'!$C$5:$C$200,"&lt;="&amp;('1. Configuration'!$C$9+(4-1)*7+6),'3. Registre des congés'!$D$5:$D$200,"&gt;="&amp;('1. Configuration'!$C$9+(4-1)*7)))</f>
        <v/>
      </c>
      <c r="F27" s="106">
        <f>IF($A27="","",COUNTIFS('3. Registre des congés'!$A$5:$A$200,$A27,'3. Registre des congés'!$F$5:$F$200,"Approuvé",'3. Registre des congés'!$C$5:$C$200,"&lt;="&amp;('1. Configuration'!$C$9+(5-1)*7+6),'3. Registre des congés'!$D$5:$D$200,"&gt;="&amp;('1. Configuration'!$C$9+(5-1)*7)))</f>
        <v/>
      </c>
      <c r="G27" s="106">
        <f>IF($A27="","",COUNTIFS('3. Registre des congés'!$A$5:$A$200,$A27,'3. Registre des congés'!$F$5:$F$200,"Approuvé",'3. Registre des congés'!$C$5:$C$200,"&lt;="&amp;('1. Configuration'!$C$9+(6-1)*7+6),'3. Registre des congés'!$D$5:$D$200,"&gt;="&amp;('1. Configuration'!$C$9+(6-1)*7)))</f>
        <v/>
      </c>
      <c r="H27" s="106">
        <f>IF($A27="","",COUNTIFS('3. Registre des congés'!$A$5:$A$200,$A27,'3. Registre des congés'!$F$5:$F$200,"Approuvé",'3. Registre des congés'!$C$5:$C$200,"&lt;="&amp;('1. Configuration'!$C$9+(7-1)*7+6),'3. Registre des congés'!$D$5:$D$200,"&gt;="&amp;('1. Configuration'!$C$9+(7-1)*7)))</f>
        <v/>
      </c>
      <c r="I27" s="106">
        <f>IF($A27="","",COUNTIFS('3. Registre des congés'!$A$5:$A$200,$A27,'3. Registre des congés'!$F$5:$F$200,"Approuvé",'3. Registre des congés'!$C$5:$C$200,"&lt;="&amp;('1. Configuration'!$C$9+(8-1)*7+6),'3. Registre des congés'!$D$5:$D$200,"&gt;="&amp;('1. Configuration'!$C$9+(8-1)*7)))</f>
        <v/>
      </c>
      <c r="J27" s="106">
        <f>IF($A27="","",COUNTIFS('3. Registre des congés'!$A$5:$A$200,$A27,'3. Registre des congés'!$F$5:$F$200,"Approuvé",'3. Registre des congés'!$C$5:$C$200,"&lt;="&amp;('1. Configuration'!$C$9+(9-1)*7+6),'3. Registre des congés'!$D$5:$D$200,"&gt;="&amp;('1. Configuration'!$C$9+(9-1)*7)))</f>
        <v/>
      </c>
      <c r="K27" s="106">
        <f>IF($A27="","",COUNTIFS('3. Registre des congés'!$A$5:$A$200,$A27,'3. Registre des congés'!$F$5:$F$200,"Approuvé",'3. Registre des congés'!$C$5:$C$200,"&lt;="&amp;('1. Configuration'!$C$9+(10-1)*7+6),'3. Registre des congés'!$D$5:$D$200,"&gt;="&amp;('1. Configuration'!$C$9+(10-1)*7)))</f>
        <v/>
      </c>
      <c r="L27" s="106">
        <f>IF($A27="","",COUNTIFS('3. Registre des congés'!$A$5:$A$200,$A27,'3. Registre des congés'!$F$5:$F$200,"Approuvé",'3. Registre des congés'!$C$5:$C$200,"&lt;="&amp;('1. Configuration'!$C$9+(11-1)*7+6),'3. Registre des congés'!$D$5:$D$200,"&gt;="&amp;('1. Configuration'!$C$9+(11-1)*7)))</f>
        <v/>
      </c>
      <c r="M27" s="106">
        <f>IF($A27="","",COUNTIFS('3. Registre des congés'!$A$5:$A$200,$A27,'3. Registre des congés'!$F$5:$F$200,"Approuvé",'3. Registre des congés'!$C$5:$C$200,"&lt;="&amp;('1. Configuration'!$C$9+(12-1)*7+6),'3. Registre des congés'!$D$5:$D$200,"&gt;="&amp;('1. Configuration'!$C$9+(12-1)*7)))</f>
        <v/>
      </c>
      <c r="N27" s="106">
        <f>IF($A27="","",COUNTIFS('3. Registre des congés'!$A$5:$A$200,$A27,'3. Registre des congés'!$F$5:$F$200,"Approuvé",'3. Registre des congés'!$C$5:$C$200,"&lt;="&amp;('1. Configuration'!$C$9+(13-1)*7+6),'3. Registre des congés'!$D$5:$D$200,"&gt;="&amp;('1. Configuration'!$C$9+(13-1)*7)))</f>
        <v/>
      </c>
      <c r="O27" s="106">
        <f>IF($A27="","",COUNTIFS('3. Registre des congés'!$A$5:$A$200,$A27,'3. Registre des congés'!$F$5:$F$200,"Approuvé",'3. Registre des congés'!$C$5:$C$200,"&lt;="&amp;('1. Configuration'!$C$9+(14-1)*7+6),'3. Registre des congés'!$D$5:$D$200,"&gt;="&amp;('1. Configuration'!$C$9+(14-1)*7)))</f>
        <v/>
      </c>
      <c r="P27" s="106">
        <f>IF($A27="","",COUNTIFS('3. Registre des congés'!$A$5:$A$200,$A27,'3. Registre des congés'!$F$5:$F$200,"Approuvé",'3. Registre des congés'!$C$5:$C$200,"&lt;="&amp;('1. Configuration'!$C$9+(15-1)*7+6),'3. Registre des congés'!$D$5:$D$200,"&gt;="&amp;('1. Configuration'!$C$9+(15-1)*7)))</f>
        <v/>
      </c>
      <c r="Q27" s="106">
        <f>IF($A27="","",COUNTIFS('3. Registre des congés'!$A$5:$A$200,$A27,'3. Registre des congés'!$F$5:$F$200,"Approuvé",'3. Registre des congés'!$C$5:$C$200,"&lt;="&amp;('1. Configuration'!$C$9+(16-1)*7+6),'3. Registre des congés'!$D$5:$D$200,"&gt;="&amp;('1. Configuration'!$C$9+(16-1)*7)))</f>
        <v/>
      </c>
      <c r="R27" s="106">
        <f>IF($A27="","",COUNTIFS('3. Registre des congés'!$A$5:$A$200,$A27,'3. Registre des congés'!$F$5:$F$200,"Approuvé",'3. Registre des congés'!$C$5:$C$200,"&lt;="&amp;('1. Configuration'!$C$9+(17-1)*7+6),'3. Registre des congés'!$D$5:$D$200,"&gt;="&amp;('1. Configuration'!$C$9+(17-1)*7)))</f>
        <v/>
      </c>
      <c r="S27" s="106">
        <f>IF($A27="","",COUNTIFS('3. Registre des congés'!$A$5:$A$200,$A27,'3. Registre des congés'!$F$5:$F$200,"Approuvé",'3. Registre des congés'!$C$5:$C$200,"&lt;="&amp;('1. Configuration'!$C$9+(18-1)*7+6),'3. Registre des congés'!$D$5:$D$200,"&gt;="&amp;('1. Configuration'!$C$9+(18-1)*7)))</f>
        <v/>
      </c>
      <c r="T27" s="106">
        <f>IF($A27="","",COUNTIFS('3. Registre des congés'!$A$5:$A$200,$A27,'3. Registre des congés'!$F$5:$F$200,"Approuvé",'3. Registre des congés'!$C$5:$C$200,"&lt;="&amp;('1. Configuration'!$C$9+(19-1)*7+6),'3. Registre des congés'!$D$5:$D$200,"&gt;="&amp;('1. Configuration'!$C$9+(19-1)*7)))</f>
        <v/>
      </c>
      <c r="U27" s="106">
        <f>IF($A27="","",COUNTIFS('3. Registre des congés'!$A$5:$A$200,$A27,'3. Registre des congés'!$F$5:$F$200,"Approuvé",'3. Registre des congés'!$C$5:$C$200,"&lt;="&amp;('1. Configuration'!$C$9+(20-1)*7+6),'3. Registre des congés'!$D$5:$D$200,"&gt;="&amp;('1. Configuration'!$C$9+(20-1)*7)))</f>
        <v/>
      </c>
      <c r="V27" s="106">
        <f>IF($A27="","",COUNTIFS('3. Registre des congés'!$A$5:$A$200,$A27,'3. Registre des congés'!$F$5:$F$200,"Approuvé",'3. Registre des congés'!$C$5:$C$200,"&lt;="&amp;('1. Configuration'!$C$9+(21-1)*7+6),'3. Registre des congés'!$D$5:$D$200,"&gt;="&amp;('1. Configuration'!$C$9+(21-1)*7)))</f>
        <v/>
      </c>
      <c r="W27" s="106">
        <f>IF($A27="","",COUNTIFS('3. Registre des congés'!$A$5:$A$200,$A27,'3. Registre des congés'!$F$5:$F$200,"Approuvé",'3. Registre des congés'!$C$5:$C$200,"&lt;="&amp;('1. Configuration'!$C$9+(22-1)*7+6),'3. Registre des congés'!$D$5:$D$200,"&gt;="&amp;('1. Configuration'!$C$9+(22-1)*7)))</f>
        <v/>
      </c>
      <c r="X27" s="106">
        <f>IF($A27="","",COUNTIFS('3. Registre des congés'!$A$5:$A$200,$A27,'3. Registre des congés'!$F$5:$F$200,"Approuvé",'3. Registre des congés'!$C$5:$C$200,"&lt;="&amp;('1. Configuration'!$C$9+(23-1)*7+6),'3. Registre des congés'!$D$5:$D$200,"&gt;="&amp;('1. Configuration'!$C$9+(23-1)*7)))</f>
        <v/>
      </c>
      <c r="Y27" s="106">
        <f>IF($A27="","",COUNTIFS('3. Registre des congés'!$A$5:$A$200,$A27,'3. Registre des congés'!$F$5:$F$200,"Approuvé",'3. Registre des congés'!$C$5:$C$200,"&lt;="&amp;('1. Configuration'!$C$9+(24-1)*7+6),'3. Registre des congés'!$D$5:$D$200,"&gt;="&amp;('1. Configuration'!$C$9+(24-1)*7)))</f>
        <v/>
      </c>
      <c r="Z27" s="106">
        <f>IF($A27="","",COUNTIFS('3. Registre des congés'!$A$5:$A$200,$A27,'3. Registre des congés'!$F$5:$F$200,"Approuvé",'3. Registre des congés'!$C$5:$C$200,"&lt;="&amp;('1. Configuration'!$C$9+(25-1)*7+6),'3. Registre des congés'!$D$5:$D$200,"&gt;="&amp;('1. Configuration'!$C$9+(25-1)*7)))</f>
        <v/>
      </c>
      <c r="AA27" s="106">
        <f>IF($A27="","",COUNTIFS('3. Registre des congés'!$A$5:$A$200,$A27,'3. Registre des congés'!$F$5:$F$200,"Approuvé",'3. Registre des congés'!$C$5:$C$200,"&lt;="&amp;('1. Configuration'!$C$9+(26-1)*7+6),'3. Registre des congés'!$D$5:$D$200,"&gt;="&amp;('1. Configuration'!$C$9+(26-1)*7)))</f>
        <v/>
      </c>
      <c r="AB27" s="106">
        <f>IF($A27="","",COUNTIFS('3. Registre des congés'!$A$5:$A$200,$A27,'3. Registre des congés'!$F$5:$F$200,"Approuvé",'3. Registre des congés'!$C$5:$C$200,"&lt;="&amp;('1. Configuration'!$C$9+(27-1)*7+6),'3. Registre des congés'!$D$5:$D$200,"&gt;="&amp;('1. Configuration'!$C$9+(27-1)*7)))</f>
        <v/>
      </c>
      <c r="AC27" s="106">
        <f>IF($A27="","",COUNTIFS('3. Registre des congés'!$A$5:$A$200,$A27,'3. Registre des congés'!$F$5:$F$200,"Approuvé",'3. Registre des congés'!$C$5:$C$200,"&lt;="&amp;('1. Configuration'!$C$9+(28-1)*7+6),'3. Registre des congés'!$D$5:$D$200,"&gt;="&amp;('1. Configuration'!$C$9+(28-1)*7)))</f>
        <v/>
      </c>
      <c r="AD27" s="106">
        <f>IF($A27="","",COUNTIFS('3. Registre des congés'!$A$5:$A$200,$A27,'3. Registre des congés'!$F$5:$F$200,"Approuvé",'3. Registre des congés'!$C$5:$C$200,"&lt;="&amp;('1. Configuration'!$C$9+(29-1)*7+6),'3. Registre des congés'!$D$5:$D$200,"&gt;="&amp;('1. Configuration'!$C$9+(29-1)*7)))</f>
        <v/>
      </c>
      <c r="AE27" s="106">
        <f>IF($A27="","",COUNTIFS('3. Registre des congés'!$A$5:$A$200,$A27,'3. Registre des congés'!$F$5:$F$200,"Approuvé",'3. Registre des congés'!$C$5:$C$200,"&lt;="&amp;('1. Configuration'!$C$9+(30-1)*7+6),'3. Registre des congés'!$D$5:$D$200,"&gt;="&amp;('1. Configuration'!$C$9+(30-1)*7)))</f>
        <v/>
      </c>
      <c r="AF27" s="106">
        <f>IF($A27="","",COUNTIFS('3. Registre des congés'!$A$5:$A$200,$A27,'3. Registre des congés'!$F$5:$F$200,"Approuvé",'3. Registre des congés'!$C$5:$C$200,"&lt;="&amp;('1. Configuration'!$C$9+(31-1)*7+6),'3. Registre des congés'!$D$5:$D$200,"&gt;="&amp;('1. Configuration'!$C$9+(31-1)*7)))</f>
        <v/>
      </c>
      <c r="AG27" s="106">
        <f>IF($A27="","",COUNTIFS('3. Registre des congés'!$A$5:$A$200,$A27,'3. Registre des congés'!$F$5:$F$200,"Approuvé",'3. Registre des congés'!$C$5:$C$200,"&lt;="&amp;('1. Configuration'!$C$9+(32-1)*7+6),'3. Registre des congés'!$D$5:$D$200,"&gt;="&amp;('1. Configuration'!$C$9+(32-1)*7)))</f>
        <v/>
      </c>
      <c r="AH27" s="106">
        <f>IF($A27="","",COUNTIFS('3. Registre des congés'!$A$5:$A$200,$A27,'3. Registre des congés'!$F$5:$F$200,"Approuvé",'3. Registre des congés'!$C$5:$C$200,"&lt;="&amp;('1. Configuration'!$C$9+(33-1)*7+6),'3. Registre des congés'!$D$5:$D$200,"&gt;="&amp;('1. Configuration'!$C$9+(33-1)*7)))</f>
        <v/>
      </c>
      <c r="AI27" s="106">
        <f>IF($A27="","",COUNTIFS('3. Registre des congés'!$A$5:$A$200,$A27,'3. Registre des congés'!$F$5:$F$200,"Approuvé",'3. Registre des congés'!$C$5:$C$200,"&lt;="&amp;('1. Configuration'!$C$9+(34-1)*7+6),'3. Registre des congés'!$D$5:$D$200,"&gt;="&amp;('1. Configuration'!$C$9+(34-1)*7)))</f>
        <v/>
      </c>
      <c r="AJ27" s="106">
        <f>IF($A27="","",COUNTIFS('3. Registre des congés'!$A$5:$A$200,$A27,'3. Registre des congés'!$F$5:$F$200,"Approuvé",'3. Registre des congés'!$C$5:$C$200,"&lt;="&amp;('1. Configuration'!$C$9+(35-1)*7+6),'3. Registre des congés'!$D$5:$D$200,"&gt;="&amp;('1. Configuration'!$C$9+(35-1)*7)))</f>
        <v/>
      </c>
      <c r="AK27" s="106">
        <f>IF($A27="","",COUNTIFS('3. Registre des congés'!$A$5:$A$200,$A27,'3. Registre des congés'!$F$5:$F$200,"Approuvé",'3. Registre des congés'!$C$5:$C$200,"&lt;="&amp;('1. Configuration'!$C$9+(36-1)*7+6),'3. Registre des congés'!$D$5:$D$200,"&gt;="&amp;('1. Configuration'!$C$9+(36-1)*7)))</f>
        <v/>
      </c>
      <c r="AL27" s="106">
        <f>IF($A27="","",COUNTIFS('3. Registre des congés'!$A$5:$A$200,$A27,'3. Registre des congés'!$F$5:$F$200,"Approuvé",'3. Registre des congés'!$C$5:$C$200,"&lt;="&amp;('1. Configuration'!$C$9+(37-1)*7+6),'3. Registre des congés'!$D$5:$D$200,"&gt;="&amp;('1. Configuration'!$C$9+(37-1)*7)))</f>
        <v/>
      </c>
      <c r="AM27" s="106">
        <f>IF($A27="","",COUNTIFS('3. Registre des congés'!$A$5:$A$200,$A27,'3. Registre des congés'!$F$5:$F$200,"Approuvé",'3. Registre des congés'!$C$5:$C$200,"&lt;="&amp;('1. Configuration'!$C$9+(38-1)*7+6),'3. Registre des congés'!$D$5:$D$200,"&gt;="&amp;('1. Configuration'!$C$9+(38-1)*7)))</f>
        <v/>
      </c>
      <c r="AN27" s="106">
        <f>IF($A27="","",COUNTIFS('3. Registre des congés'!$A$5:$A$200,$A27,'3. Registre des congés'!$F$5:$F$200,"Approuvé",'3. Registre des congés'!$C$5:$C$200,"&lt;="&amp;('1. Configuration'!$C$9+(39-1)*7+6),'3. Registre des congés'!$D$5:$D$200,"&gt;="&amp;('1. Configuration'!$C$9+(39-1)*7)))</f>
        <v/>
      </c>
      <c r="AO27" s="106">
        <f>IF($A27="","",COUNTIFS('3. Registre des congés'!$A$5:$A$200,$A27,'3. Registre des congés'!$F$5:$F$200,"Approuvé",'3. Registre des congés'!$C$5:$C$200,"&lt;="&amp;('1. Configuration'!$C$9+(40-1)*7+6),'3. Registre des congés'!$D$5:$D$200,"&gt;="&amp;('1. Configuration'!$C$9+(40-1)*7)))</f>
        <v/>
      </c>
      <c r="AP27" s="106">
        <f>IF($A27="","",COUNTIFS('3. Registre des congés'!$A$5:$A$200,$A27,'3. Registre des congés'!$F$5:$F$200,"Approuvé",'3. Registre des congés'!$C$5:$C$200,"&lt;="&amp;('1. Configuration'!$C$9+(41-1)*7+6),'3. Registre des congés'!$D$5:$D$200,"&gt;="&amp;('1. Configuration'!$C$9+(41-1)*7)))</f>
        <v/>
      </c>
      <c r="AQ27" s="106">
        <f>IF($A27="","",COUNTIFS('3. Registre des congés'!$A$5:$A$200,$A27,'3. Registre des congés'!$F$5:$F$200,"Approuvé",'3. Registre des congés'!$C$5:$C$200,"&lt;="&amp;('1. Configuration'!$C$9+(42-1)*7+6),'3. Registre des congés'!$D$5:$D$200,"&gt;="&amp;('1. Configuration'!$C$9+(42-1)*7)))</f>
        <v/>
      </c>
      <c r="AR27" s="106">
        <f>IF($A27="","",COUNTIFS('3. Registre des congés'!$A$5:$A$200,$A27,'3. Registre des congés'!$F$5:$F$200,"Approuvé",'3. Registre des congés'!$C$5:$C$200,"&lt;="&amp;('1. Configuration'!$C$9+(43-1)*7+6),'3. Registre des congés'!$D$5:$D$200,"&gt;="&amp;('1. Configuration'!$C$9+(43-1)*7)))</f>
        <v/>
      </c>
      <c r="AS27" s="106">
        <f>IF($A27="","",COUNTIFS('3. Registre des congés'!$A$5:$A$200,$A27,'3. Registre des congés'!$F$5:$F$200,"Approuvé",'3. Registre des congés'!$C$5:$C$200,"&lt;="&amp;('1. Configuration'!$C$9+(44-1)*7+6),'3. Registre des congés'!$D$5:$D$200,"&gt;="&amp;('1. Configuration'!$C$9+(44-1)*7)))</f>
        <v/>
      </c>
      <c r="AT27" s="106">
        <f>IF($A27="","",COUNTIFS('3. Registre des congés'!$A$5:$A$200,$A27,'3. Registre des congés'!$F$5:$F$200,"Approuvé",'3. Registre des congés'!$C$5:$C$200,"&lt;="&amp;('1. Configuration'!$C$9+(45-1)*7+6),'3. Registre des congés'!$D$5:$D$200,"&gt;="&amp;('1. Configuration'!$C$9+(45-1)*7)))</f>
        <v/>
      </c>
      <c r="AU27" s="106">
        <f>IF($A27="","",COUNTIFS('3. Registre des congés'!$A$5:$A$200,$A27,'3. Registre des congés'!$F$5:$F$200,"Approuvé",'3. Registre des congés'!$C$5:$C$200,"&lt;="&amp;('1. Configuration'!$C$9+(46-1)*7+6),'3. Registre des congés'!$D$5:$D$200,"&gt;="&amp;('1. Configuration'!$C$9+(46-1)*7)))</f>
        <v/>
      </c>
      <c r="AV27" s="106">
        <f>IF($A27="","",COUNTIFS('3. Registre des congés'!$A$5:$A$200,$A27,'3. Registre des congés'!$F$5:$F$200,"Approuvé",'3. Registre des congés'!$C$5:$C$200,"&lt;="&amp;('1. Configuration'!$C$9+(47-1)*7+6),'3. Registre des congés'!$D$5:$D$200,"&gt;="&amp;('1. Configuration'!$C$9+(47-1)*7)))</f>
        <v/>
      </c>
      <c r="AW27" s="106">
        <f>IF($A27="","",COUNTIFS('3. Registre des congés'!$A$5:$A$200,$A27,'3. Registre des congés'!$F$5:$F$200,"Approuvé",'3. Registre des congés'!$C$5:$C$200,"&lt;="&amp;('1. Configuration'!$C$9+(48-1)*7+6),'3. Registre des congés'!$D$5:$D$200,"&gt;="&amp;('1. Configuration'!$C$9+(48-1)*7)))</f>
        <v/>
      </c>
      <c r="AX27" s="106">
        <f>IF($A27="","",COUNTIFS('3. Registre des congés'!$A$5:$A$200,$A27,'3. Registre des congés'!$F$5:$F$200,"Approuvé",'3. Registre des congés'!$C$5:$C$200,"&lt;="&amp;('1. Configuration'!$C$9+(49-1)*7+6),'3. Registre des congés'!$D$5:$D$200,"&gt;="&amp;('1. Configuration'!$C$9+(49-1)*7)))</f>
        <v/>
      </c>
      <c r="AY27" s="106">
        <f>IF($A27="","",COUNTIFS('3. Registre des congés'!$A$5:$A$200,$A27,'3. Registre des congés'!$F$5:$F$200,"Approuvé",'3. Registre des congés'!$C$5:$C$200,"&lt;="&amp;('1. Configuration'!$C$9+(50-1)*7+6),'3. Registre des congés'!$D$5:$D$200,"&gt;="&amp;('1. Configuration'!$C$9+(50-1)*7)))</f>
        <v/>
      </c>
      <c r="AZ27" s="106">
        <f>IF($A27="","",COUNTIFS('3. Registre des congés'!$A$5:$A$200,$A27,'3. Registre des congés'!$F$5:$F$200,"Approuvé",'3. Registre des congés'!$C$5:$C$200,"&lt;="&amp;('1. Configuration'!$C$9+(51-1)*7+6),'3. Registre des congés'!$D$5:$D$200,"&gt;="&amp;('1. Configuration'!$C$9+(51-1)*7)))</f>
        <v/>
      </c>
      <c r="BA27" s="106">
        <f>IF($A27="","",COUNTIFS('3. Registre des congés'!$A$5:$A$200,$A27,'3. Registre des congés'!$F$5:$F$200,"Approuvé",'3. Registre des congés'!$C$5:$C$200,"&lt;="&amp;('1. Configuration'!$C$9+(52-1)*7+6),'3. Registre des congés'!$D$5:$D$200,"&gt;="&amp;('1. Configuration'!$C$9+(52-1)*7)))</f>
        <v/>
      </c>
    </row>
    <row r="28" ht="18" customHeight="1" s="55">
      <c r="A28" s="105">
        <f>IF('2. Employés'!A28="","",'2. Employés'!A28)</f>
        <v/>
      </c>
      <c r="B28" s="106">
        <f>IF($A28="","",COUNTIFS('3. Registre des congés'!$A$5:$A$200,$A28,'3. Registre des congés'!$F$5:$F$200,"Approuvé",'3. Registre des congés'!$C$5:$C$200,"&lt;="&amp;('1. Configuration'!$C$9+(1-1)*7+6),'3. Registre des congés'!$D$5:$D$200,"&gt;="&amp;('1. Configuration'!$C$9+(1-1)*7)))</f>
        <v/>
      </c>
      <c r="C28" s="106">
        <f>IF($A28="","",COUNTIFS('3. Registre des congés'!$A$5:$A$200,$A28,'3. Registre des congés'!$F$5:$F$200,"Approuvé",'3. Registre des congés'!$C$5:$C$200,"&lt;="&amp;('1. Configuration'!$C$9+(2-1)*7+6),'3. Registre des congés'!$D$5:$D$200,"&gt;="&amp;('1. Configuration'!$C$9+(2-1)*7)))</f>
        <v/>
      </c>
      <c r="D28" s="106">
        <f>IF($A28="","",COUNTIFS('3. Registre des congés'!$A$5:$A$200,$A28,'3. Registre des congés'!$F$5:$F$200,"Approuvé",'3. Registre des congés'!$C$5:$C$200,"&lt;="&amp;('1. Configuration'!$C$9+(3-1)*7+6),'3. Registre des congés'!$D$5:$D$200,"&gt;="&amp;('1. Configuration'!$C$9+(3-1)*7)))</f>
        <v/>
      </c>
      <c r="E28" s="106">
        <f>IF($A28="","",COUNTIFS('3. Registre des congés'!$A$5:$A$200,$A28,'3. Registre des congés'!$F$5:$F$200,"Approuvé",'3. Registre des congés'!$C$5:$C$200,"&lt;="&amp;('1. Configuration'!$C$9+(4-1)*7+6),'3. Registre des congés'!$D$5:$D$200,"&gt;="&amp;('1. Configuration'!$C$9+(4-1)*7)))</f>
        <v/>
      </c>
      <c r="F28" s="106">
        <f>IF($A28="","",COUNTIFS('3. Registre des congés'!$A$5:$A$200,$A28,'3. Registre des congés'!$F$5:$F$200,"Approuvé",'3. Registre des congés'!$C$5:$C$200,"&lt;="&amp;('1. Configuration'!$C$9+(5-1)*7+6),'3. Registre des congés'!$D$5:$D$200,"&gt;="&amp;('1. Configuration'!$C$9+(5-1)*7)))</f>
        <v/>
      </c>
      <c r="G28" s="106">
        <f>IF($A28="","",COUNTIFS('3. Registre des congés'!$A$5:$A$200,$A28,'3. Registre des congés'!$F$5:$F$200,"Approuvé",'3. Registre des congés'!$C$5:$C$200,"&lt;="&amp;('1. Configuration'!$C$9+(6-1)*7+6),'3. Registre des congés'!$D$5:$D$200,"&gt;="&amp;('1. Configuration'!$C$9+(6-1)*7)))</f>
        <v/>
      </c>
      <c r="H28" s="106">
        <f>IF($A28="","",COUNTIFS('3. Registre des congés'!$A$5:$A$200,$A28,'3. Registre des congés'!$F$5:$F$200,"Approuvé",'3. Registre des congés'!$C$5:$C$200,"&lt;="&amp;('1. Configuration'!$C$9+(7-1)*7+6),'3. Registre des congés'!$D$5:$D$200,"&gt;="&amp;('1. Configuration'!$C$9+(7-1)*7)))</f>
        <v/>
      </c>
      <c r="I28" s="106">
        <f>IF($A28="","",COUNTIFS('3. Registre des congés'!$A$5:$A$200,$A28,'3. Registre des congés'!$F$5:$F$200,"Approuvé",'3. Registre des congés'!$C$5:$C$200,"&lt;="&amp;('1. Configuration'!$C$9+(8-1)*7+6),'3. Registre des congés'!$D$5:$D$200,"&gt;="&amp;('1. Configuration'!$C$9+(8-1)*7)))</f>
        <v/>
      </c>
      <c r="J28" s="106">
        <f>IF($A28="","",COUNTIFS('3. Registre des congés'!$A$5:$A$200,$A28,'3. Registre des congés'!$F$5:$F$200,"Approuvé",'3. Registre des congés'!$C$5:$C$200,"&lt;="&amp;('1. Configuration'!$C$9+(9-1)*7+6),'3. Registre des congés'!$D$5:$D$200,"&gt;="&amp;('1. Configuration'!$C$9+(9-1)*7)))</f>
        <v/>
      </c>
      <c r="K28" s="106">
        <f>IF($A28="","",COUNTIFS('3. Registre des congés'!$A$5:$A$200,$A28,'3. Registre des congés'!$F$5:$F$200,"Approuvé",'3. Registre des congés'!$C$5:$C$200,"&lt;="&amp;('1. Configuration'!$C$9+(10-1)*7+6),'3. Registre des congés'!$D$5:$D$200,"&gt;="&amp;('1. Configuration'!$C$9+(10-1)*7)))</f>
        <v/>
      </c>
      <c r="L28" s="106">
        <f>IF($A28="","",COUNTIFS('3. Registre des congés'!$A$5:$A$200,$A28,'3. Registre des congés'!$F$5:$F$200,"Approuvé",'3. Registre des congés'!$C$5:$C$200,"&lt;="&amp;('1. Configuration'!$C$9+(11-1)*7+6),'3. Registre des congés'!$D$5:$D$200,"&gt;="&amp;('1. Configuration'!$C$9+(11-1)*7)))</f>
        <v/>
      </c>
      <c r="M28" s="106">
        <f>IF($A28="","",COUNTIFS('3. Registre des congés'!$A$5:$A$200,$A28,'3. Registre des congés'!$F$5:$F$200,"Approuvé",'3. Registre des congés'!$C$5:$C$200,"&lt;="&amp;('1. Configuration'!$C$9+(12-1)*7+6),'3. Registre des congés'!$D$5:$D$200,"&gt;="&amp;('1. Configuration'!$C$9+(12-1)*7)))</f>
        <v/>
      </c>
      <c r="N28" s="106">
        <f>IF($A28="","",COUNTIFS('3. Registre des congés'!$A$5:$A$200,$A28,'3. Registre des congés'!$F$5:$F$200,"Approuvé",'3. Registre des congés'!$C$5:$C$200,"&lt;="&amp;('1. Configuration'!$C$9+(13-1)*7+6),'3. Registre des congés'!$D$5:$D$200,"&gt;="&amp;('1. Configuration'!$C$9+(13-1)*7)))</f>
        <v/>
      </c>
      <c r="O28" s="106">
        <f>IF($A28="","",COUNTIFS('3. Registre des congés'!$A$5:$A$200,$A28,'3. Registre des congés'!$F$5:$F$200,"Approuvé",'3. Registre des congés'!$C$5:$C$200,"&lt;="&amp;('1. Configuration'!$C$9+(14-1)*7+6),'3. Registre des congés'!$D$5:$D$200,"&gt;="&amp;('1. Configuration'!$C$9+(14-1)*7)))</f>
        <v/>
      </c>
      <c r="P28" s="106">
        <f>IF($A28="","",COUNTIFS('3. Registre des congés'!$A$5:$A$200,$A28,'3. Registre des congés'!$F$5:$F$200,"Approuvé",'3. Registre des congés'!$C$5:$C$200,"&lt;="&amp;('1. Configuration'!$C$9+(15-1)*7+6),'3. Registre des congés'!$D$5:$D$200,"&gt;="&amp;('1. Configuration'!$C$9+(15-1)*7)))</f>
        <v/>
      </c>
      <c r="Q28" s="106">
        <f>IF($A28="","",COUNTIFS('3. Registre des congés'!$A$5:$A$200,$A28,'3. Registre des congés'!$F$5:$F$200,"Approuvé",'3. Registre des congés'!$C$5:$C$200,"&lt;="&amp;('1. Configuration'!$C$9+(16-1)*7+6),'3. Registre des congés'!$D$5:$D$200,"&gt;="&amp;('1. Configuration'!$C$9+(16-1)*7)))</f>
        <v/>
      </c>
      <c r="R28" s="106">
        <f>IF($A28="","",COUNTIFS('3. Registre des congés'!$A$5:$A$200,$A28,'3. Registre des congés'!$F$5:$F$200,"Approuvé",'3. Registre des congés'!$C$5:$C$200,"&lt;="&amp;('1. Configuration'!$C$9+(17-1)*7+6),'3. Registre des congés'!$D$5:$D$200,"&gt;="&amp;('1. Configuration'!$C$9+(17-1)*7)))</f>
        <v/>
      </c>
      <c r="S28" s="106">
        <f>IF($A28="","",COUNTIFS('3. Registre des congés'!$A$5:$A$200,$A28,'3. Registre des congés'!$F$5:$F$200,"Approuvé",'3. Registre des congés'!$C$5:$C$200,"&lt;="&amp;('1. Configuration'!$C$9+(18-1)*7+6),'3. Registre des congés'!$D$5:$D$200,"&gt;="&amp;('1. Configuration'!$C$9+(18-1)*7)))</f>
        <v/>
      </c>
      <c r="T28" s="106">
        <f>IF($A28="","",COUNTIFS('3. Registre des congés'!$A$5:$A$200,$A28,'3. Registre des congés'!$F$5:$F$200,"Approuvé",'3. Registre des congés'!$C$5:$C$200,"&lt;="&amp;('1. Configuration'!$C$9+(19-1)*7+6),'3. Registre des congés'!$D$5:$D$200,"&gt;="&amp;('1. Configuration'!$C$9+(19-1)*7)))</f>
        <v/>
      </c>
      <c r="U28" s="106">
        <f>IF($A28="","",COUNTIFS('3. Registre des congés'!$A$5:$A$200,$A28,'3. Registre des congés'!$F$5:$F$200,"Approuvé",'3. Registre des congés'!$C$5:$C$200,"&lt;="&amp;('1. Configuration'!$C$9+(20-1)*7+6),'3. Registre des congés'!$D$5:$D$200,"&gt;="&amp;('1. Configuration'!$C$9+(20-1)*7)))</f>
        <v/>
      </c>
      <c r="V28" s="106">
        <f>IF($A28="","",COUNTIFS('3. Registre des congés'!$A$5:$A$200,$A28,'3. Registre des congés'!$F$5:$F$200,"Approuvé",'3. Registre des congés'!$C$5:$C$200,"&lt;="&amp;('1. Configuration'!$C$9+(21-1)*7+6),'3. Registre des congés'!$D$5:$D$200,"&gt;="&amp;('1. Configuration'!$C$9+(21-1)*7)))</f>
        <v/>
      </c>
      <c r="W28" s="106">
        <f>IF($A28="","",COUNTIFS('3. Registre des congés'!$A$5:$A$200,$A28,'3. Registre des congés'!$F$5:$F$200,"Approuvé",'3. Registre des congés'!$C$5:$C$200,"&lt;="&amp;('1. Configuration'!$C$9+(22-1)*7+6),'3. Registre des congés'!$D$5:$D$200,"&gt;="&amp;('1. Configuration'!$C$9+(22-1)*7)))</f>
        <v/>
      </c>
      <c r="X28" s="106">
        <f>IF($A28="","",COUNTIFS('3. Registre des congés'!$A$5:$A$200,$A28,'3. Registre des congés'!$F$5:$F$200,"Approuvé",'3. Registre des congés'!$C$5:$C$200,"&lt;="&amp;('1. Configuration'!$C$9+(23-1)*7+6),'3. Registre des congés'!$D$5:$D$200,"&gt;="&amp;('1. Configuration'!$C$9+(23-1)*7)))</f>
        <v/>
      </c>
      <c r="Y28" s="106">
        <f>IF($A28="","",COUNTIFS('3. Registre des congés'!$A$5:$A$200,$A28,'3. Registre des congés'!$F$5:$F$200,"Approuvé",'3. Registre des congés'!$C$5:$C$200,"&lt;="&amp;('1. Configuration'!$C$9+(24-1)*7+6),'3. Registre des congés'!$D$5:$D$200,"&gt;="&amp;('1. Configuration'!$C$9+(24-1)*7)))</f>
        <v/>
      </c>
      <c r="Z28" s="106">
        <f>IF($A28="","",COUNTIFS('3. Registre des congés'!$A$5:$A$200,$A28,'3. Registre des congés'!$F$5:$F$200,"Approuvé",'3. Registre des congés'!$C$5:$C$200,"&lt;="&amp;('1. Configuration'!$C$9+(25-1)*7+6),'3. Registre des congés'!$D$5:$D$200,"&gt;="&amp;('1. Configuration'!$C$9+(25-1)*7)))</f>
        <v/>
      </c>
      <c r="AA28" s="106">
        <f>IF($A28="","",COUNTIFS('3. Registre des congés'!$A$5:$A$200,$A28,'3. Registre des congés'!$F$5:$F$200,"Approuvé",'3. Registre des congés'!$C$5:$C$200,"&lt;="&amp;('1. Configuration'!$C$9+(26-1)*7+6),'3. Registre des congés'!$D$5:$D$200,"&gt;="&amp;('1. Configuration'!$C$9+(26-1)*7)))</f>
        <v/>
      </c>
      <c r="AB28" s="106">
        <f>IF($A28="","",COUNTIFS('3. Registre des congés'!$A$5:$A$200,$A28,'3. Registre des congés'!$F$5:$F$200,"Approuvé",'3. Registre des congés'!$C$5:$C$200,"&lt;="&amp;('1. Configuration'!$C$9+(27-1)*7+6),'3. Registre des congés'!$D$5:$D$200,"&gt;="&amp;('1. Configuration'!$C$9+(27-1)*7)))</f>
        <v/>
      </c>
      <c r="AC28" s="106">
        <f>IF($A28="","",COUNTIFS('3. Registre des congés'!$A$5:$A$200,$A28,'3. Registre des congés'!$F$5:$F$200,"Approuvé",'3. Registre des congés'!$C$5:$C$200,"&lt;="&amp;('1. Configuration'!$C$9+(28-1)*7+6),'3. Registre des congés'!$D$5:$D$200,"&gt;="&amp;('1. Configuration'!$C$9+(28-1)*7)))</f>
        <v/>
      </c>
      <c r="AD28" s="106">
        <f>IF($A28="","",COUNTIFS('3. Registre des congés'!$A$5:$A$200,$A28,'3. Registre des congés'!$F$5:$F$200,"Approuvé",'3. Registre des congés'!$C$5:$C$200,"&lt;="&amp;('1. Configuration'!$C$9+(29-1)*7+6),'3. Registre des congés'!$D$5:$D$200,"&gt;="&amp;('1. Configuration'!$C$9+(29-1)*7)))</f>
        <v/>
      </c>
      <c r="AE28" s="106">
        <f>IF($A28="","",COUNTIFS('3. Registre des congés'!$A$5:$A$200,$A28,'3. Registre des congés'!$F$5:$F$200,"Approuvé",'3. Registre des congés'!$C$5:$C$200,"&lt;="&amp;('1. Configuration'!$C$9+(30-1)*7+6),'3. Registre des congés'!$D$5:$D$200,"&gt;="&amp;('1. Configuration'!$C$9+(30-1)*7)))</f>
        <v/>
      </c>
      <c r="AF28" s="106">
        <f>IF($A28="","",COUNTIFS('3. Registre des congés'!$A$5:$A$200,$A28,'3. Registre des congés'!$F$5:$F$200,"Approuvé",'3. Registre des congés'!$C$5:$C$200,"&lt;="&amp;('1. Configuration'!$C$9+(31-1)*7+6),'3. Registre des congés'!$D$5:$D$200,"&gt;="&amp;('1. Configuration'!$C$9+(31-1)*7)))</f>
        <v/>
      </c>
      <c r="AG28" s="106">
        <f>IF($A28="","",COUNTIFS('3. Registre des congés'!$A$5:$A$200,$A28,'3. Registre des congés'!$F$5:$F$200,"Approuvé",'3. Registre des congés'!$C$5:$C$200,"&lt;="&amp;('1. Configuration'!$C$9+(32-1)*7+6),'3. Registre des congés'!$D$5:$D$200,"&gt;="&amp;('1. Configuration'!$C$9+(32-1)*7)))</f>
        <v/>
      </c>
      <c r="AH28" s="106">
        <f>IF($A28="","",COUNTIFS('3. Registre des congés'!$A$5:$A$200,$A28,'3. Registre des congés'!$F$5:$F$200,"Approuvé",'3. Registre des congés'!$C$5:$C$200,"&lt;="&amp;('1. Configuration'!$C$9+(33-1)*7+6),'3. Registre des congés'!$D$5:$D$200,"&gt;="&amp;('1. Configuration'!$C$9+(33-1)*7)))</f>
        <v/>
      </c>
      <c r="AI28" s="106">
        <f>IF($A28="","",COUNTIFS('3. Registre des congés'!$A$5:$A$200,$A28,'3. Registre des congés'!$F$5:$F$200,"Approuvé",'3. Registre des congés'!$C$5:$C$200,"&lt;="&amp;('1. Configuration'!$C$9+(34-1)*7+6),'3. Registre des congés'!$D$5:$D$200,"&gt;="&amp;('1. Configuration'!$C$9+(34-1)*7)))</f>
        <v/>
      </c>
      <c r="AJ28" s="106">
        <f>IF($A28="","",COUNTIFS('3. Registre des congés'!$A$5:$A$200,$A28,'3. Registre des congés'!$F$5:$F$200,"Approuvé",'3. Registre des congés'!$C$5:$C$200,"&lt;="&amp;('1. Configuration'!$C$9+(35-1)*7+6),'3. Registre des congés'!$D$5:$D$200,"&gt;="&amp;('1. Configuration'!$C$9+(35-1)*7)))</f>
        <v/>
      </c>
      <c r="AK28" s="106">
        <f>IF($A28="","",COUNTIFS('3. Registre des congés'!$A$5:$A$200,$A28,'3. Registre des congés'!$F$5:$F$200,"Approuvé",'3. Registre des congés'!$C$5:$C$200,"&lt;="&amp;('1. Configuration'!$C$9+(36-1)*7+6),'3. Registre des congés'!$D$5:$D$200,"&gt;="&amp;('1. Configuration'!$C$9+(36-1)*7)))</f>
        <v/>
      </c>
      <c r="AL28" s="106">
        <f>IF($A28="","",COUNTIFS('3. Registre des congés'!$A$5:$A$200,$A28,'3. Registre des congés'!$F$5:$F$200,"Approuvé",'3. Registre des congés'!$C$5:$C$200,"&lt;="&amp;('1. Configuration'!$C$9+(37-1)*7+6),'3. Registre des congés'!$D$5:$D$200,"&gt;="&amp;('1. Configuration'!$C$9+(37-1)*7)))</f>
        <v/>
      </c>
      <c r="AM28" s="106">
        <f>IF($A28="","",COUNTIFS('3. Registre des congés'!$A$5:$A$200,$A28,'3. Registre des congés'!$F$5:$F$200,"Approuvé",'3. Registre des congés'!$C$5:$C$200,"&lt;="&amp;('1. Configuration'!$C$9+(38-1)*7+6),'3. Registre des congés'!$D$5:$D$200,"&gt;="&amp;('1. Configuration'!$C$9+(38-1)*7)))</f>
        <v/>
      </c>
      <c r="AN28" s="106">
        <f>IF($A28="","",COUNTIFS('3. Registre des congés'!$A$5:$A$200,$A28,'3. Registre des congés'!$F$5:$F$200,"Approuvé",'3. Registre des congés'!$C$5:$C$200,"&lt;="&amp;('1. Configuration'!$C$9+(39-1)*7+6),'3. Registre des congés'!$D$5:$D$200,"&gt;="&amp;('1. Configuration'!$C$9+(39-1)*7)))</f>
        <v/>
      </c>
      <c r="AO28" s="106">
        <f>IF($A28="","",COUNTIFS('3. Registre des congés'!$A$5:$A$200,$A28,'3. Registre des congés'!$F$5:$F$200,"Approuvé",'3. Registre des congés'!$C$5:$C$200,"&lt;="&amp;('1. Configuration'!$C$9+(40-1)*7+6),'3. Registre des congés'!$D$5:$D$200,"&gt;="&amp;('1. Configuration'!$C$9+(40-1)*7)))</f>
        <v/>
      </c>
      <c r="AP28" s="106">
        <f>IF($A28="","",COUNTIFS('3. Registre des congés'!$A$5:$A$200,$A28,'3. Registre des congés'!$F$5:$F$200,"Approuvé",'3. Registre des congés'!$C$5:$C$200,"&lt;="&amp;('1. Configuration'!$C$9+(41-1)*7+6),'3. Registre des congés'!$D$5:$D$200,"&gt;="&amp;('1. Configuration'!$C$9+(41-1)*7)))</f>
        <v/>
      </c>
      <c r="AQ28" s="106">
        <f>IF($A28="","",COUNTIFS('3. Registre des congés'!$A$5:$A$200,$A28,'3. Registre des congés'!$F$5:$F$200,"Approuvé",'3. Registre des congés'!$C$5:$C$200,"&lt;="&amp;('1. Configuration'!$C$9+(42-1)*7+6),'3. Registre des congés'!$D$5:$D$200,"&gt;="&amp;('1. Configuration'!$C$9+(42-1)*7)))</f>
        <v/>
      </c>
      <c r="AR28" s="106">
        <f>IF($A28="","",COUNTIFS('3. Registre des congés'!$A$5:$A$200,$A28,'3. Registre des congés'!$F$5:$F$200,"Approuvé",'3. Registre des congés'!$C$5:$C$200,"&lt;="&amp;('1. Configuration'!$C$9+(43-1)*7+6),'3. Registre des congés'!$D$5:$D$200,"&gt;="&amp;('1. Configuration'!$C$9+(43-1)*7)))</f>
        <v/>
      </c>
      <c r="AS28" s="106">
        <f>IF($A28="","",COUNTIFS('3. Registre des congés'!$A$5:$A$200,$A28,'3. Registre des congés'!$F$5:$F$200,"Approuvé",'3. Registre des congés'!$C$5:$C$200,"&lt;="&amp;('1. Configuration'!$C$9+(44-1)*7+6),'3. Registre des congés'!$D$5:$D$200,"&gt;="&amp;('1. Configuration'!$C$9+(44-1)*7)))</f>
        <v/>
      </c>
      <c r="AT28" s="106">
        <f>IF($A28="","",COUNTIFS('3. Registre des congés'!$A$5:$A$200,$A28,'3. Registre des congés'!$F$5:$F$200,"Approuvé",'3. Registre des congés'!$C$5:$C$200,"&lt;="&amp;('1. Configuration'!$C$9+(45-1)*7+6),'3. Registre des congés'!$D$5:$D$200,"&gt;="&amp;('1. Configuration'!$C$9+(45-1)*7)))</f>
        <v/>
      </c>
      <c r="AU28" s="106">
        <f>IF($A28="","",COUNTIFS('3. Registre des congés'!$A$5:$A$200,$A28,'3. Registre des congés'!$F$5:$F$200,"Approuvé",'3. Registre des congés'!$C$5:$C$200,"&lt;="&amp;('1. Configuration'!$C$9+(46-1)*7+6),'3. Registre des congés'!$D$5:$D$200,"&gt;="&amp;('1. Configuration'!$C$9+(46-1)*7)))</f>
        <v/>
      </c>
      <c r="AV28" s="106">
        <f>IF($A28="","",COUNTIFS('3. Registre des congés'!$A$5:$A$200,$A28,'3. Registre des congés'!$F$5:$F$200,"Approuvé",'3. Registre des congés'!$C$5:$C$200,"&lt;="&amp;('1. Configuration'!$C$9+(47-1)*7+6),'3. Registre des congés'!$D$5:$D$200,"&gt;="&amp;('1. Configuration'!$C$9+(47-1)*7)))</f>
        <v/>
      </c>
      <c r="AW28" s="106">
        <f>IF($A28="","",COUNTIFS('3. Registre des congés'!$A$5:$A$200,$A28,'3. Registre des congés'!$F$5:$F$200,"Approuvé",'3. Registre des congés'!$C$5:$C$200,"&lt;="&amp;('1. Configuration'!$C$9+(48-1)*7+6),'3. Registre des congés'!$D$5:$D$200,"&gt;="&amp;('1. Configuration'!$C$9+(48-1)*7)))</f>
        <v/>
      </c>
      <c r="AX28" s="106">
        <f>IF($A28="","",COUNTIFS('3. Registre des congés'!$A$5:$A$200,$A28,'3. Registre des congés'!$F$5:$F$200,"Approuvé",'3. Registre des congés'!$C$5:$C$200,"&lt;="&amp;('1. Configuration'!$C$9+(49-1)*7+6),'3. Registre des congés'!$D$5:$D$200,"&gt;="&amp;('1. Configuration'!$C$9+(49-1)*7)))</f>
        <v/>
      </c>
      <c r="AY28" s="106">
        <f>IF($A28="","",COUNTIFS('3. Registre des congés'!$A$5:$A$200,$A28,'3. Registre des congés'!$F$5:$F$200,"Approuvé",'3. Registre des congés'!$C$5:$C$200,"&lt;="&amp;('1. Configuration'!$C$9+(50-1)*7+6),'3. Registre des congés'!$D$5:$D$200,"&gt;="&amp;('1. Configuration'!$C$9+(50-1)*7)))</f>
        <v/>
      </c>
      <c r="AZ28" s="106">
        <f>IF($A28="","",COUNTIFS('3. Registre des congés'!$A$5:$A$200,$A28,'3. Registre des congés'!$F$5:$F$200,"Approuvé",'3. Registre des congés'!$C$5:$C$200,"&lt;="&amp;('1. Configuration'!$C$9+(51-1)*7+6),'3. Registre des congés'!$D$5:$D$200,"&gt;="&amp;('1. Configuration'!$C$9+(51-1)*7)))</f>
        <v/>
      </c>
      <c r="BA28" s="106">
        <f>IF($A28="","",COUNTIFS('3. Registre des congés'!$A$5:$A$200,$A28,'3. Registre des congés'!$F$5:$F$200,"Approuvé",'3. Registre des congés'!$C$5:$C$200,"&lt;="&amp;('1. Configuration'!$C$9+(52-1)*7+6),'3. Registre des congés'!$D$5:$D$200,"&gt;="&amp;('1. Configuration'!$C$9+(52-1)*7)))</f>
        <v/>
      </c>
    </row>
    <row r="29" ht="18" customHeight="1" s="55">
      <c r="A29" s="105">
        <f>IF('2. Employés'!A29="","",'2. Employés'!A29)</f>
        <v/>
      </c>
      <c r="B29" s="106">
        <f>IF($A29="","",COUNTIFS('3. Registre des congés'!$A$5:$A$200,$A29,'3. Registre des congés'!$F$5:$F$200,"Approuvé",'3. Registre des congés'!$C$5:$C$200,"&lt;="&amp;('1. Configuration'!$C$9+(1-1)*7+6),'3. Registre des congés'!$D$5:$D$200,"&gt;="&amp;('1. Configuration'!$C$9+(1-1)*7)))</f>
        <v/>
      </c>
      <c r="C29" s="106">
        <f>IF($A29="","",COUNTIFS('3. Registre des congés'!$A$5:$A$200,$A29,'3. Registre des congés'!$F$5:$F$200,"Approuvé",'3. Registre des congés'!$C$5:$C$200,"&lt;="&amp;('1. Configuration'!$C$9+(2-1)*7+6),'3. Registre des congés'!$D$5:$D$200,"&gt;="&amp;('1. Configuration'!$C$9+(2-1)*7)))</f>
        <v/>
      </c>
      <c r="D29" s="106">
        <f>IF($A29="","",COUNTIFS('3. Registre des congés'!$A$5:$A$200,$A29,'3. Registre des congés'!$F$5:$F$200,"Approuvé",'3. Registre des congés'!$C$5:$C$200,"&lt;="&amp;('1. Configuration'!$C$9+(3-1)*7+6),'3. Registre des congés'!$D$5:$D$200,"&gt;="&amp;('1. Configuration'!$C$9+(3-1)*7)))</f>
        <v/>
      </c>
      <c r="E29" s="106">
        <f>IF($A29="","",COUNTIFS('3. Registre des congés'!$A$5:$A$200,$A29,'3. Registre des congés'!$F$5:$F$200,"Approuvé",'3. Registre des congés'!$C$5:$C$200,"&lt;="&amp;('1. Configuration'!$C$9+(4-1)*7+6),'3. Registre des congés'!$D$5:$D$200,"&gt;="&amp;('1. Configuration'!$C$9+(4-1)*7)))</f>
        <v/>
      </c>
      <c r="F29" s="106">
        <f>IF($A29="","",COUNTIFS('3. Registre des congés'!$A$5:$A$200,$A29,'3. Registre des congés'!$F$5:$F$200,"Approuvé",'3. Registre des congés'!$C$5:$C$200,"&lt;="&amp;('1. Configuration'!$C$9+(5-1)*7+6),'3. Registre des congés'!$D$5:$D$200,"&gt;="&amp;('1. Configuration'!$C$9+(5-1)*7)))</f>
        <v/>
      </c>
      <c r="G29" s="106">
        <f>IF($A29="","",COUNTIFS('3. Registre des congés'!$A$5:$A$200,$A29,'3. Registre des congés'!$F$5:$F$200,"Approuvé",'3. Registre des congés'!$C$5:$C$200,"&lt;="&amp;('1. Configuration'!$C$9+(6-1)*7+6),'3. Registre des congés'!$D$5:$D$200,"&gt;="&amp;('1. Configuration'!$C$9+(6-1)*7)))</f>
        <v/>
      </c>
      <c r="H29" s="106">
        <f>IF($A29="","",COUNTIFS('3. Registre des congés'!$A$5:$A$200,$A29,'3. Registre des congés'!$F$5:$F$200,"Approuvé",'3. Registre des congés'!$C$5:$C$200,"&lt;="&amp;('1. Configuration'!$C$9+(7-1)*7+6),'3. Registre des congés'!$D$5:$D$200,"&gt;="&amp;('1. Configuration'!$C$9+(7-1)*7)))</f>
        <v/>
      </c>
      <c r="I29" s="106">
        <f>IF($A29="","",COUNTIFS('3. Registre des congés'!$A$5:$A$200,$A29,'3. Registre des congés'!$F$5:$F$200,"Approuvé",'3. Registre des congés'!$C$5:$C$200,"&lt;="&amp;('1. Configuration'!$C$9+(8-1)*7+6),'3. Registre des congés'!$D$5:$D$200,"&gt;="&amp;('1. Configuration'!$C$9+(8-1)*7)))</f>
        <v/>
      </c>
      <c r="J29" s="106">
        <f>IF($A29="","",COUNTIFS('3. Registre des congés'!$A$5:$A$200,$A29,'3. Registre des congés'!$F$5:$F$200,"Approuvé",'3. Registre des congés'!$C$5:$C$200,"&lt;="&amp;('1. Configuration'!$C$9+(9-1)*7+6),'3. Registre des congés'!$D$5:$D$200,"&gt;="&amp;('1. Configuration'!$C$9+(9-1)*7)))</f>
        <v/>
      </c>
      <c r="K29" s="106">
        <f>IF($A29="","",COUNTIFS('3. Registre des congés'!$A$5:$A$200,$A29,'3. Registre des congés'!$F$5:$F$200,"Approuvé",'3. Registre des congés'!$C$5:$C$200,"&lt;="&amp;('1. Configuration'!$C$9+(10-1)*7+6),'3. Registre des congés'!$D$5:$D$200,"&gt;="&amp;('1. Configuration'!$C$9+(10-1)*7)))</f>
        <v/>
      </c>
      <c r="L29" s="106">
        <f>IF($A29="","",COUNTIFS('3. Registre des congés'!$A$5:$A$200,$A29,'3. Registre des congés'!$F$5:$F$200,"Approuvé",'3. Registre des congés'!$C$5:$C$200,"&lt;="&amp;('1. Configuration'!$C$9+(11-1)*7+6),'3. Registre des congés'!$D$5:$D$200,"&gt;="&amp;('1. Configuration'!$C$9+(11-1)*7)))</f>
        <v/>
      </c>
      <c r="M29" s="106">
        <f>IF($A29="","",COUNTIFS('3. Registre des congés'!$A$5:$A$200,$A29,'3. Registre des congés'!$F$5:$F$200,"Approuvé",'3. Registre des congés'!$C$5:$C$200,"&lt;="&amp;('1. Configuration'!$C$9+(12-1)*7+6),'3. Registre des congés'!$D$5:$D$200,"&gt;="&amp;('1. Configuration'!$C$9+(12-1)*7)))</f>
        <v/>
      </c>
      <c r="N29" s="106">
        <f>IF($A29="","",COUNTIFS('3. Registre des congés'!$A$5:$A$200,$A29,'3. Registre des congés'!$F$5:$F$200,"Approuvé",'3. Registre des congés'!$C$5:$C$200,"&lt;="&amp;('1. Configuration'!$C$9+(13-1)*7+6),'3. Registre des congés'!$D$5:$D$200,"&gt;="&amp;('1. Configuration'!$C$9+(13-1)*7)))</f>
        <v/>
      </c>
      <c r="O29" s="106">
        <f>IF($A29="","",COUNTIFS('3. Registre des congés'!$A$5:$A$200,$A29,'3. Registre des congés'!$F$5:$F$200,"Approuvé",'3. Registre des congés'!$C$5:$C$200,"&lt;="&amp;('1. Configuration'!$C$9+(14-1)*7+6),'3. Registre des congés'!$D$5:$D$200,"&gt;="&amp;('1. Configuration'!$C$9+(14-1)*7)))</f>
        <v/>
      </c>
      <c r="P29" s="106">
        <f>IF($A29="","",COUNTIFS('3. Registre des congés'!$A$5:$A$200,$A29,'3. Registre des congés'!$F$5:$F$200,"Approuvé",'3. Registre des congés'!$C$5:$C$200,"&lt;="&amp;('1. Configuration'!$C$9+(15-1)*7+6),'3. Registre des congés'!$D$5:$D$200,"&gt;="&amp;('1. Configuration'!$C$9+(15-1)*7)))</f>
        <v/>
      </c>
      <c r="Q29" s="106">
        <f>IF($A29="","",COUNTIFS('3. Registre des congés'!$A$5:$A$200,$A29,'3. Registre des congés'!$F$5:$F$200,"Approuvé",'3. Registre des congés'!$C$5:$C$200,"&lt;="&amp;('1. Configuration'!$C$9+(16-1)*7+6),'3. Registre des congés'!$D$5:$D$200,"&gt;="&amp;('1. Configuration'!$C$9+(16-1)*7)))</f>
        <v/>
      </c>
      <c r="R29" s="106">
        <f>IF($A29="","",COUNTIFS('3. Registre des congés'!$A$5:$A$200,$A29,'3. Registre des congés'!$F$5:$F$200,"Approuvé",'3. Registre des congés'!$C$5:$C$200,"&lt;="&amp;('1. Configuration'!$C$9+(17-1)*7+6),'3. Registre des congés'!$D$5:$D$200,"&gt;="&amp;('1. Configuration'!$C$9+(17-1)*7)))</f>
        <v/>
      </c>
      <c r="S29" s="106">
        <f>IF($A29="","",COUNTIFS('3. Registre des congés'!$A$5:$A$200,$A29,'3. Registre des congés'!$F$5:$F$200,"Approuvé",'3. Registre des congés'!$C$5:$C$200,"&lt;="&amp;('1. Configuration'!$C$9+(18-1)*7+6),'3. Registre des congés'!$D$5:$D$200,"&gt;="&amp;('1. Configuration'!$C$9+(18-1)*7)))</f>
        <v/>
      </c>
      <c r="T29" s="106">
        <f>IF($A29="","",COUNTIFS('3. Registre des congés'!$A$5:$A$200,$A29,'3. Registre des congés'!$F$5:$F$200,"Approuvé",'3. Registre des congés'!$C$5:$C$200,"&lt;="&amp;('1. Configuration'!$C$9+(19-1)*7+6),'3. Registre des congés'!$D$5:$D$200,"&gt;="&amp;('1. Configuration'!$C$9+(19-1)*7)))</f>
        <v/>
      </c>
      <c r="U29" s="106">
        <f>IF($A29="","",COUNTIFS('3. Registre des congés'!$A$5:$A$200,$A29,'3. Registre des congés'!$F$5:$F$200,"Approuvé",'3. Registre des congés'!$C$5:$C$200,"&lt;="&amp;('1. Configuration'!$C$9+(20-1)*7+6),'3. Registre des congés'!$D$5:$D$200,"&gt;="&amp;('1. Configuration'!$C$9+(20-1)*7)))</f>
        <v/>
      </c>
      <c r="V29" s="106">
        <f>IF($A29="","",COUNTIFS('3. Registre des congés'!$A$5:$A$200,$A29,'3. Registre des congés'!$F$5:$F$200,"Approuvé",'3. Registre des congés'!$C$5:$C$200,"&lt;="&amp;('1. Configuration'!$C$9+(21-1)*7+6),'3. Registre des congés'!$D$5:$D$200,"&gt;="&amp;('1. Configuration'!$C$9+(21-1)*7)))</f>
        <v/>
      </c>
      <c r="W29" s="106">
        <f>IF($A29="","",COUNTIFS('3. Registre des congés'!$A$5:$A$200,$A29,'3. Registre des congés'!$F$5:$F$200,"Approuvé",'3. Registre des congés'!$C$5:$C$200,"&lt;="&amp;('1. Configuration'!$C$9+(22-1)*7+6),'3. Registre des congés'!$D$5:$D$200,"&gt;="&amp;('1. Configuration'!$C$9+(22-1)*7)))</f>
        <v/>
      </c>
      <c r="X29" s="106">
        <f>IF($A29="","",COUNTIFS('3. Registre des congés'!$A$5:$A$200,$A29,'3. Registre des congés'!$F$5:$F$200,"Approuvé",'3. Registre des congés'!$C$5:$C$200,"&lt;="&amp;('1. Configuration'!$C$9+(23-1)*7+6),'3. Registre des congés'!$D$5:$D$200,"&gt;="&amp;('1. Configuration'!$C$9+(23-1)*7)))</f>
        <v/>
      </c>
      <c r="Y29" s="106">
        <f>IF($A29="","",COUNTIFS('3. Registre des congés'!$A$5:$A$200,$A29,'3. Registre des congés'!$F$5:$F$200,"Approuvé",'3. Registre des congés'!$C$5:$C$200,"&lt;="&amp;('1. Configuration'!$C$9+(24-1)*7+6),'3. Registre des congés'!$D$5:$D$200,"&gt;="&amp;('1. Configuration'!$C$9+(24-1)*7)))</f>
        <v/>
      </c>
      <c r="Z29" s="106">
        <f>IF($A29="","",COUNTIFS('3. Registre des congés'!$A$5:$A$200,$A29,'3. Registre des congés'!$F$5:$F$200,"Approuvé",'3. Registre des congés'!$C$5:$C$200,"&lt;="&amp;('1. Configuration'!$C$9+(25-1)*7+6),'3. Registre des congés'!$D$5:$D$200,"&gt;="&amp;('1. Configuration'!$C$9+(25-1)*7)))</f>
        <v/>
      </c>
      <c r="AA29" s="106">
        <f>IF($A29="","",COUNTIFS('3. Registre des congés'!$A$5:$A$200,$A29,'3. Registre des congés'!$F$5:$F$200,"Approuvé",'3. Registre des congés'!$C$5:$C$200,"&lt;="&amp;('1. Configuration'!$C$9+(26-1)*7+6),'3. Registre des congés'!$D$5:$D$200,"&gt;="&amp;('1. Configuration'!$C$9+(26-1)*7)))</f>
        <v/>
      </c>
      <c r="AB29" s="106">
        <f>IF($A29="","",COUNTIFS('3. Registre des congés'!$A$5:$A$200,$A29,'3. Registre des congés'!$F$5:$F$200,"Approuvé",'3. Registre des congés'!$C$5:$C$200,"&lt;="&amp;('1. Configuration'!$C$9+(27-1)*7+6),'3. Registre des congés'!$D$5:$D$200,"&gt;="&amp;('1. Configuration'!$C$9+(27-1)*7)))</f>
        <v/>
      </c>
      <c r="AC29" s="106">
        <f>IF($A29="","",COUNTIFS('3. Registre des congés'!$A$5:$A$200,$A29,'3. Registre des congés'!$F$5:$F$200,"Approuvé",'3. Registre des congés'!$C$5:$C$200,"&lt;="&amp;('1. Configuration'!$C$9+(28-1)*7+6),'3. Registre des congés'!$D$5:$D$200,"&gt;="&amp;('1. Configuration'!$C$9+(28-1)*7)))</f>
        <v/>
      </c>
      <c r="AD29" s="106">
        <f>IF($A29="","",COUNTIFS('3. Registre des congés'!$A$5:$A$200,$A29,'3. Registre des congés'!$F$5:$F$200,"Approuvé",'3. Registre des congés'!$C$5:$C$200,"&lt;="&amp;('1. Configuration'!$C$9+(29-1)*7+6),'3. Registre des congés'!$D$5:$D$200,"&gt;="&amp;('1. Configuration'!$C$9+(29-1)*7)))</f>
        <v/>
      </c>
      <c r="AE29" s="106">
        <f>IF($A29="","",COUNTIFS('3. Registre des congés'!$A$5:$A$200,$A29,'3. Registre des congés'!$F$5:$F$200,"Approuvé",'3. Registre des congés'!$C$5:$C$200,"&lt;="&amp;('1. Configuration'!$C$9+(30-1)*7+6),'3. Registre des congés'!$D$5:$D$200,"&gt;="&amp;('1. Configuration'!$C$9+(30-1)*7)))</f>
        <v/>
      </c>
      <c r="AF29" s="106">
        <f>IF($A29="","",COUNTIFS('3. Registre des congés'!$A$5:$A$200,$A29,'3. Registre des congés'!$F$5:$F$200,"Approuvé",'3. Registre des congés'!$C$5:$C$200,"&lt;="&amp;('1. Configuration'!$C$9+(31-1)*7+6),'3. Registre des congés'!$D$5:$D$200,"&gt;="&amp;('1. Configuration'!$C$9+(31-1)*7)))</f>
        <v/>
      </c>
      <c r="AG29" s="106">
        <f>IF($A29="","",COUNTIFS('3. Registre des congés'!$A$5:$A$200,$A29,'3. Registre des congés'!$F$5:$F$200,"Approuvé",'3. Registre des congés'!$C$5:$C$200,"&lt;="&amp;('1. Configuration'!$C$9+(32-1)*7+6),'3. Registre des congés'!$D$5:$D$200,"&gt;="&amp;('1. Configuration'!$C$9+(32-1)*7)))</f>
        <v/>
      </c>
      <c r="AH29" s="106">
        <f>IF($A29="","",COUNTIFS('3. Registre des congés'!$A$5:$A$200,$A29,'3. Registre des congés'!$F$5:$F$200,"Approuvé",'3. Registre des congés'!$C$5:$C$200,"&lt;="&amp;('1. Configuration'!$C$9+(33-1)*7+6),'3. Registre des congés'!$D$5:$D$200,"&gt;="&amp;('1. Configuration'!$C$9+(33-1)*7)))</f>
        <v/>
      </c>
      <c r="AI29" s="106">
        <f>IF($A29="","",COUNTIFS('3. Registre des congés'!$A$5:$A$200,$A29,'3. Registre des congés'!$F$5:$F$200,"Approuvé",'3. Registre des congés'!$C$5:$C$200,"&lt;="&amp;('1. Configuration'!$C$9+(34-1)*7+6),'3. Registre des congés'!$D$5:$D$200,"&gt;="&amp;('1. Configuration'!$C$9+(34-1)*7)))</f>
        <v/>
      </c>
      <c r="AJ29" s="106">
        <f>IF($A29="","",COUNTIFS('3. Registre des congés'!$A$5:$A$200,$A29,'3. Registre des congés'!$F$5:$F$200,"Approuvé",'3. Registre des congés'!$C$5:$C$200,"&lt;="&amp;('1. Configuration'!$C$9+(35-1)*7+6),'3. Registre des congés'!$D$5:$D$200,"&gt;="&amp;('1. Configuration'!$C$9+(35-1)*7)))</f>
        <v/>
      </c>
      <c r="AK29" s="106">
        <f>IF($A29="","",COUNTIFS('3. Registre des congés'!$A$5:$A$200,$A29,'3. Registre des congés'!$F$5:$F$200,"Approuvé",'3. Registre des congés'!$C$5:$C$200,"&lt;="&amp;('1. Configuration'!$C$9+(36-1)*7+6),'3. Registre des congés'!$D$5:$D$200,"&gt;="&amp;('1. Configuration'!$C$9+(36-1)*7)))</f>
        <v/>
      </c>
      <c r="AL29" s="106">
        <f>IF($A29="","",COUNTIFS('3. Registre des congés'!$A$5:$A$200,$A29,'3. Registre des congés'!$F$5:$F$200,"Approuvé",'3. Registre des congés'!$C$5:$C$200,"&lt;="&amp;('1. Configuration'!$C$9+(37-1)*7+6),'3. Registre des congés'!$D$5:$D$200,"&gt;="&amp;('1. Configuration'!$C$9+(37-1)*7)))</f>
        <v/>
      </c>
      <c r="AM29" s="106">
        <f>IF($A29="","",COUNTIFS('3. Registre des congés'!$A$5:$A$200,$A29,'3. Registre des congés'!$F$5:$F$200,"Approuvé",'3. Registre des congés'!$C$5:$C$200,"&lt;="&amp;('1. Configuration'!$C$9+(38-1)*7+6),'3. Registre des congés'!$D$5:$D$200,"&gt;="&amp;('1. Configuration'!$C$9+(38-1)*7)))</f>
        <v/>
      </c>
      <c r="AN29" s="106">
        <f>IF($A29="","",COUNTIFS('3. Registre des congés'!$A$5:$A$200,$A29,'3. Registre des congés'!$F$5:$F$200,"Approuvé",'3. Registre des congés'!$C$5:$C$200,"&lt;="&amp;('1. Configuration'!$C$9+(39-1)*7+6),'3. Registre des congés'!$D$5:$D$200,"&gt;="&amp;('1. Configuration'!$C$9+(39-1)*7)))</f>
        <v/>
      </c>
      <c r="AO29" s="106">
        <f>IF($A29="","",COUNTIFS('3. Registre des congés'!$A$5:$A$200,$A29,'3. Registre des congés'!$F$5:$F$200,"Approuvé",'3. Registre des congés'!$C$5:$C$200,"&lt;="&amp;('1. Configuration'!$C$9+(40-1)*7+6),'3. Registre des congés'!$D$5:$D$200,"&gt;="&amp;('1. Configuration'!$C$9+(40-1)*7)))</f>
        <v/>
      </c>
      <c r="AP29" s="106">
        <f>IF($A29="","",COUNTIFS('3. Registre des congés'!$A$5:$A$200,$A29,'3. Registre des congés'!$F$5:$F$200,"Approuvé",'3. Registre des congés'!$C$5:$C$200,"&lt;="&amp;('1. Configuration'!$C$9+(41-1)*7+6),'3. Registre des congés'!$D$5:$D$200,"&gt;="&amp;('1. Configuration'!$C$9+(41-1)*7)))</f>
        <v/>
      </c>
      <c r="AQ29" s="106">
        <f>IF($A29="","",COUNTIFS('3. Registre des congés'!$A$5:$A$200,$A29,'3. Registre des congés'!$F$5:$F$200,"Approuvé",'3. Registre des congés'!$C$5:$C$200,"&lt;="&amp;('1. Configuration'!$C$9+(42-1)*7+6),'3. Registre des congés'!$D$5:$D$200,"&gt;="&amp;('1. Configuration'!$C$9+(42-1)*7)))</f>
        <v/>
      </c>
      <c r="AR29" s="106">
        <f>IF($A29="","",COUNTIFS('3. Registre des congés'!$A$5:$A$200,$A29,'3. Registre des congés'!$F$5:$F$200,"Approuvé",'3. Registre des congés'!$C$5:$C$200,"&lt;="&amp;('1. Configuration'!$C$9+(43-1)*7+6),'3. Registre des congés'!$D$5:$D$200,"&gt;="&amp;('1. Configuration'!$C$9+(43-1)*7)))</f>
        <v/>
      </c>
      <c r="AS29" s="106">
        <f>IF($A29="","",COUNTIFS('3. Registre des congés'!$A$5:$A$200,$A29,'3. Registre des congés'!$F$5:$F$200,"Approuvé",'3. Registre des congés'!$C$5:$C$200,"&lt;="&amp;('1. Configuration'!$C$9+(44-1)*7+6),'3. Registre des congés'!$D$5:$D$200,"&gt;="&amp;('1. Configuration'!$C$9+(44-1)*7)))</f>
        <v/>
      </c>
      <c r="AT29" s="106">
        <f>IF($A29="","",COUNTIFS('3. Registre des congés'!$A$5:$A$200,$A29,'3. Registre des congés'!$F$5:$F$200,"Approuvé",'3. Registre des congés'!$C$5:$C$200,"&lt;="&amp;('1. Configuration'!$C$9+(45-1)*7+6),'3. Registre des congés'!$D$5:$D$200,"&gt;="&amp;('1. Configuration'!$C$9+(45-1)*7)))</f>
        <v/>
      </c>
      <c r="AU29" s="106">
        <f>IF($A29="","",COUNTIFS('3. Registre des congés'!$A$5:$A$200,$A29,'3. Registre des congés'!$F$5:$F$200,"Approuvé",'3. Registre des congés'!$C$5:$C$200,"&lt;="&amp;('1. Configuration'!$C$9+(46-1)*7+6),'3. Registre des congés'!$D$5:$D$200,"&gt;="&amp;('1. Configuration'!$C$9+(46-1)*7)))</f>
        <v/>
      </c>
      <c r="AV29" s="106">
        <f>IF($A29="","",COUNTIFS('3. Registre des congés'!$A$5:$A$200,$A29,'3. Registre des congés'!$F$5:$F$200,"Approuvé",'3. Registre des congés'!$C$5:$C$200,"&lt;="&amp;('1. Configuration'!$C$9+(47-1)*7+6),'3. Registre des congés'!$D$5:$D$200,"&gt;="&amp;('1. Configuration'!$C$9+(47-1)*7)))</f>
        <v/>
      </c>
      <c r="AW29" s="106">
        <f>IF($A29="","",COUNTIFS('3. Registre des congés'!$A$5:$A$200,$A29,'3. Registre des congés'!$F$5:$F$200,"Approuvé",'3. Registre des congés'!$C$5:$C$200,"&lt;="&amp;('1. Configuration'!$C$9+(48-1)*7+6),'3. Registre des congés'!$D$5:$D$200,"&gt;="&amp;('1. Configuration'!$C$9+(48-1)*7)))</f>
        <v/>
      </c>
      <c r="AX29" s="106">
        <f>IF($A29="","",COUNTIFS('3. Registre des congés'!$A$5:$A$200,$A29,'3. Registre des congés'!$F$5:$F$200,"Approuvé",'3. Registre des congés'!$C$5:$C$200,"&lt;="&amp;('1. Configuration'!$C$9+(49-1)*7+6),'3. Registre des congés'!$D$5:$D$200,"&gt;="&amp;('1. Configuration'!$C$9+(49-1)*7)))</f>
        <v/>
      </c>
      <c r="AY29" s="106">
        <f>IF($A29="","",COUNTIFS('3. Registre des congés'!$A$5:$A$200,$A29,'3. Registre des congés'!$F$5:$F$200,"Approuvé",'3. Registre des congés'!$C$5:$C$200,"&lt;="&amp;('1. Configuration'!$C$9+(50-1)*7+6),'3. Registre des congés'!$D$5:$D$200,"&gt;="&amp;('1. Configuration'!$C$9+(50-1)*7)))</f>
        <v/>
      </c>
      <c r="AZ29" s="106">
        <f>IF($A29="","",COUNTIFS('3. Registre des congés'!$A$5:$A$200,$A29,'3. Registre des congés'!$F$5:$F$200,"Approuvé",'3. Registre des congés'!$C$5:$C$200,"&lt;="&amp;('1. Configuration'!$C$9+(51-1)*7+6),'3. Registre des congés'!$D$5:$D$200,"&gt;="&amp;('1. Configuration'!$C$9+(51-1)*7)))</f>
        <v/>
      </c>
      <c r="BA29" s="106">
        <f>IF($A29="","",COUNTIFS('3. Registre des congés'!$A$5:$A$200,$A29,'3. Registre des congés'!$F$5:$F$200,"Approuvé",'3. Registre des congés'!$C$5:$C$200,"&lt;="&amp;('1. Configuration'!$C$9+(52-1)*7+6),'3. Registre des congés'!$D$5:$D$200,"&gt;="&amp;('1. Configuration'!$C$9+(52-1)*7)))</f>
        <v/>
      </c>
    </row>
    <row r="30" ht="18" customHeight="1" s="55">
      <c r="A30" s="105">
        <f>IF('2. Employés'!A30="","",'2. Employés'!A30)</f>
        <v/>
      </c>
      <c r="B30" s="106">
        <f>IF($A30="","",COUNTIFS('3. Registre des congés'!$A$5:$A$200,$A30,'3. Registre des congés'!$F$5:$F$200,"Approuvé",'3. Registre des congés'!$C$5:$C$200,"&lt;="&amp;('1. Configuration'!$C$9+(1-1)*7+6),'3. Registre des congés'!$D$5:$D$200,"&gt;="&amp;('1. Configuration'!$C$9+(1-1)*7)))</f>
        <v/>
      </c>
      <c r="C30" s="106">
        <f>IF($A30="","",COUNTIFS('3. Registre des congés'!$A$5:$A$200,$A30,'3. Registre des congés'!$F$5:$F$200,"Approuvé",'3. Registre des congés'!$C$5:$C$200,"&lt;="&amp;('1. Configuration'!$C$9+(2-1)*7+6),'3. Registre des congés'!$D$5:$D$200,"&gt;="&amp;('1. Configuration'!$C$9+(2-1)*7)))</f>
        <v/>
      </c>
      <c r="D30" s="106">
        <f>IF($A30="","",COUNTIFS('3. Registre des congés'!$A$5:$A$200,$A30,'3. Registre des congés'!$F$5:$F$200,"Approuvé",'3. Registre des congés'!$C$5:$C$200,"&lt;="&amp;('1. Configuration'!$C$9+(3-1)*7+6),'3. Registre des congés'!$D$5:$D$200,"&gt;="&amp;('1. Configuration'!$C$9+(3-1)*7)))</f>
        <v/>
      </c>
      <c r="E30" s="106">
        <f>IF($A30="","",COUNTIFS('3. Registre des congés'!$A$5:$A$200,$A30,'3. Registre des congés'!$F$5:$F$200,"Approuvé",'3. Registre des congés'!$C$5:$C$200,"&lt;="&amp;('1. Configuration'!$C$9+(4-1)*7+6),'3. Registre des congés'!$D$5:$D$200,"&gt;="&amp;('1. Configuration'!$C$9+(4-1)*7)))</f>
        <v/>
      </c>
      <c r="F30" s="106">
        <f>IF($A30="","",COUNTIFS('3. Registre des congés'!$A$5:$A$200,$A30,'3. Registre des congés'!$F$5:$F$200,"Approuvé",'3. Registre des congés'!$C$5:$C$200,"&lt;="&amp;('1. Configuration'!$C$9+(5-1)*7+6),'3. Registre des congés'!$D$5:$D$200,"&gt;="&amp;('1. Configuration'!$C$9+(5-1)*7)))</f>
        <v/>
      </c>
      <c r="G30" s="106">
        <f>IF($A30="","",COUNTIFS('3. Registre des congés'!$A$5:$A$200,$A30,'3. Registre des congés'!$F$5:$F$200,"Approuvé",'3. Registre des congés'!$C$5:$C$200,"&lt;="&amp;('1. Configuration'!$C$9+(6-1)*7+6),'3. Registre des congés'!$D$5:$D$200,"&gt;="&amp;('1. Configuration'!$C$9+(6-1)*7)))</f>
        <v/>
      </c>
      <c r="H30" s="106">
        <f>IF($A30="","",COUNTIFS('3. Registre des congés'!$A$5:$A$200,$A30,'3. Registre des congés'!$F$5:$F$200,"Approuvé",'3. Registre des congés'!$C$5:$C$200,"&lt;="&amp;('1. Configuration'!$C$9+(7-1)*7+6),'3. Registre des congés'!$D$5:$D$200,"&gt;="&amp;('1. Configuration'!$C$9+(7-1)*7)))</f>
        <v/>
      </c>
      <c r="I30" s="106">
        <f>IF($A30="","",COUNTIFS('3. Registre des congés'!$A$5:$A$200,$A30,'3. Registre des congés'!$F$5:$F$200,"Approuvé",'3. Registre des congés'!$C$5:$C$200,"&lt;="&amp;('1. Configuration'!$C$9+(8-1)*7+6),'3. Registre des congés'!$D$5:$D$200,"&gt;="&amp;('1. Configuration'!$C$9+(8-1)*7)))</f>
        <v/>
      </c>
      <c r="J30" s="106">
        <f>IF($A30="","",COUNTIFS('3. Registre des congés'!$A$5:$A$200,$A30,'3. Registre des congés'!$F$5:$F$200,"Approuvé",'3. Registre des congés'!$C$5:$C$200,"&lt;="&amp;('1. Configuration'!$C$9+(9-1)*7+6),'3. Registre des congés'!$D$5:$D$200,"&gt;="&amp;('1. Configuration'!$C$9+(9-1)*7)))</f>
        <v/>
      </c>
      <c r="K30" s="106">
        <f>IF($A30="","",COUNTIFS('3. Registre des congés'!$A$5:$A$200,$A30,'3. Registre des congés'!$F$5:$F$200,"Approuvé",'3. Registre des congés'!$C$5:$C$200,"&lt;="&amp;('1. Configuration'!$C$9+(10-1)*7+6),'3. Registre des congés'!$D$5:$D$200,"&gt;="&amp;('1. Configuration'!$C$9+(10-1)*7)))</f>
        <v/>
      </c>
      <c r="L30" s="106">
        <f>IF($A30="","",COUNTIFS('3. Registre des congés'!$A$5:$A$200,$A30,'3. Registre des congés'!$F$5:$F$200,"Approuvé",'3. Registre des congés'!$C$5:$C$200,"&lt;="&amp;('1. Configuration'!$C$9+(11-1)*7+6),'3. Registre des congés'!$D$5:$D$200,"&gt;="&amp;('1. Configuration'!$C$9+(11-1)*7)))</f>
        <v/>
      </c>
      <c r="M30" s="106">
        <f>IF($A30="","",COUNTIFS('3. Registre des congés'!$A$5:$A$200,$A30,'3. Registre des congés'!$F$5:$F$200,"Approuvé",'3. Registre des congés'!$C$5:$C$200,"&lt;="&amp;('1. Configuration'!$C$9+(12-1)*7+6),'3. Registre des congés'!$D$5:$D$200,"&gt;="&amp;('1. Configuration'!$C$9+(12-1)*7)))</f>
        <v/>
      </c>
      <c r="N30" s="106">
        <f>IF($A30="","",COUNTIFS('3. Registre des congés'!$A$5:$A$200,$A30,'3. Registre des congés'!$F$5:$F$200,"Approuvé",'3. Registre des congés'!$C$5:$C$200,"&lt;="&amp;('1. Configuration'!$C$9+(13-1)*7+6),'3. Registre des congés'!$D$5:$D$200,"&gt;="&amp;('1. Configuration'!$C$9+(13-1)*7)))</f>
        <v/>
      </c>
      <c r="O30" s="106">
        <f>IF($A30="","",COUNTIFS('3. Registre des congés'!$A$5:$A$200,$A30,'3. Registre des congés'!$F$5:$F$200,"Approuvé",'3. Registre des congés'!$C$5:$C$200,"&lt;="&amp;('1. Configuration'!$C$9+(14-1)*7+6),'3. Registre des congés'!$D$5:$D$200,"&gt;="&amp;('1. Configuration'!$C$9+(14-1)*7)))</f>
        <v/>
      </c>
      <c r="P30" s="106">
        <f>IF($A30="","",COUNTIFS('3. Registre des congés'!$A$5:$A$200,$A30,'3. Registre des congés'!$F$5:$F$200,"Approuvé",'3. Registre des congés'!$C$5:$C$200,"&lt;="&amp;('1. Configuration'!$C$9+(15-1)*7+6),'3. Registre des congés'!$D$5:$D$200,"&gt;="&amp;('1. Configuration'!$C$9+(15-1)*7)))</f>
        <v/>
      </c>
      <c r="Q30" s="106">
        <f>IF($A30="","",COUNTIFS('3. Registre des congés'!$A$5:$A$200,$A30,'3. Registre des congés'!$F$5:$F$200,"Approuvé",'3. Registre des congés'!$C$5:$C$200,"&lt;="&amp;('1. Configuration'!$C$9+(16-1)*7+6),'3. Registre des congés'!$D$5:$D$200,"&gt;="&amp;('1. Configuration'!$C$9+(16-1)*7)))</f>
        <v/>
      </c>
      <c r="R30" s="106">
        <f>IF($A30="","",COUNTIFS('3. Registre des congés'!$A$5:$A$200,$A30,'3. Registre des congés'!$F$5:$F$200,"Approuvé",'3. Registre des congés'!$C$5:$C$200,"&lt;="&amp;('1. Configuration'!$C$9+(17-1)*7+6),'3. Registre des congés'!$D$5:$D$200,"&gt;="&amp;('1. Configuration'!$C$9+(17-1)*7)))</f>
        <v/>
      </c>
      <c r="S30" s="106">
        <f>IF($A30="","",COUNTIFS('3. Registre des congés'!$A$5:$A$200,$A30,'3. Registre des congés'!$F$5:$F$200,"Approuvé",'3. Registre des congés'!$C$5:$C$200,"&lt;="&amp;('1. Configuration'!$C$9+(18-1)*7+6),'3. Registre des congés'!$D$5:$D$200,"&gt;="&amp;('1. Configuration'!$C$9+(18-1)*7)))</f>
        <v/>
      </c>
      <c r="T30" s="106">
        <f>IF($A30="","",COUNTIFS('3. Registre des congés'!$A$5:$A$200,$A30,'3. Registre des congés'!$F$5:$F$200,"Approuvé",'3. Registre des congés'!$C$5:$C$200,"&lt;="&amp;('1. Configuration'!$C$9+(19-1)*7+6),'3. Registre des congés'!$D$5:$D$200,"&gt;="&amp;('1. Configuration'!$C$9+(19-1)*7)))</f>
        <v/>
      </c>
      <c r="U30" s="106">
        <f>IF($A30="","",COUNTIFS('3. Registre des congés'!$A$5:$A$200,$A30,'3. Registre des congés'!$F$5:$F$200,"Approuvé",'3. Registre des congés'!$C$5:$C$200,"&lt;="&amp;('1. Configuration'!$C$9+(20-1)*7+6),'3. Registre des congés'!$D$5:$D$200,"&gt;="&amp;('1. Configuration'!$C$9+(20-1)*7)))</f>
        <v/>
      </c>
      <c r="V30" s="106">
        <f>IF($A30="","",COUNTIFS('3. Registre des congés'!$A$5:$A$200,$A30,'3. Registre des congés'!$F$5:$F$200,"Approuvé",'3. Registre des congés'!$C$5:$C$200,"&lt;="&amp;('1. Configuration'!$C$9+(21-1)*7+6),'3. Registre des congés'!$D$5:$D$200,"&gt;="&amp;('1. Configuration'!$C$9+(21-1)*7)))</f>
        <v/>
      </c>
      <c r="W30" s="106">
        <f>IF($A30="","",COUNTIFS('3. Registre des congés'!$A$5:$A$200,$A30,'3. Registre des congés'!$F$5:$F$200,"Approuvé",'3. Registre des congés'!$C$5:$C$200,"&lt;="&amp;('1. Configuration'!$C$9+(22-1)*7+6),'3. Registre des congés'!$D$5:$D$200,"&gt;="&amp;('1. Configuration'!$C$9+(22-1)*7)))</f>
        <v/>
      </c>
      <c r="X30" s="106">
        <f>IF($A30="","",COUNTIFS('3. Registre des congés'!$A$5:$A$200,$A30,'3. Registre des congés'!$F$5:$F$200,"Approuvé",'3. Registre des congés'!$C$5:$C$200,"&lt;="&amp;('1. Configuration'!$C$9+(23-1)*7+6),'3. Registre des congés'!$D$5:$D$200,"&gt;="&amp;('1. Configuration'!$C$9+(23-1)*7)))</f>
        <v/>
      </c>
      <c r="Y30" s="106">
        <f>IF($A30="","",COUNTIFS('3. Registre des congés'!$A$5:$A$200,$A30,'3. Registre des congés'!$F$5:$F$200,"Approuvé",'3. Registre des congés'!$C$5:$C$200,"&lt;="&amp;('1. Configuration'!$C$9+(24-1)*7+6),'3. Registre des congés'!$D$5:$D$200,"&gt;="&amp;('1. Configuration'!$C$9+(24-1)*7)))</f>
        <v/>
      </c>
      <c r="Z30" s="106">
        <f>IF($A30="","",COUNTIFS('3. Registre des congés'!$A$5:$A$200,$A30,'3. Registre des congés'!$F$5:$F$200,"Approuvé",'3. Registre des congés'!$C$5:$C$200,"&lt;="&amp;('1. Configuration'!$C$9+(25-1)*7+6),'3. Registre des congés'!$D$5:$D$200,"&gt;="&amp;('1. Configuration'!$C$9+(25-1)*7)))</f>
        <v/>
      </c>
      <c r="AA30" s="106">
        <f>IF($A30="","",COUNTIFS('3. Registre des congés'!$A$5:$A$200,$A30,'3. Registre des congés'!$F$5:$F$200,"Approuvé",'3. Registre des congés'!$C$5:$C$200,"&lt;="&amp;('1. Configuration'!$C$9+(26-1)*7+6),'3. Registre des congés'!$D$5:$D$200,"&gt;="&amp;('1. Configuration'!$C$9+(26-1)*7)))</f>
        <v/>
      </c>
      <c r="AB30" s="106">
        <f>IF($A30="","",COUNTIFS('3. Registre des congés'!$A$5:$A$200,$A30,'3. Registre des congés'!$F$5:$F$200,"Approuvé",'3. Registre des congés'!$C$5:$C$200,"&lt;="&amp;('1. Configuration'!$C$9+(27-1)*7+6),'3. Registre des congés'!$D$5:$D$200,"&gt;="&amp;('1. Configuration'!$C$9+(27-1)*7)))</f>
        <v/>
      </c>
      <c r="AC30" s="106">
        <f>IF($A30="","",COUNTIFS('3. Registre des congés'!$A$5:$A$200,$A30,'3. Registre des congés'!$F$5:$F$200,"Approuvé",'3. Registre des congés'!$C$5:$C$200,"&lt;="&amp;('1. Configuration'!$C$9+(28-1)*7+6),'3. Registre des congés'!$D$5:$D$200,"&gt;="&amp;('1. Configuration'!$C$9+(28-1)*7)))</f>
        <v/>
      </c>
      <c r="AD30" s="106">
        <f>IF($A30="","",COUNTIFS('3. Registre des congés'!$A$5:$A$200,$A30,'3. Registre des congés'!$F$5:$F$200,"Approuvé",'3. Registre des congés'!$C$5:$C$200,"&lt;="&amp;('1. Configuration'!$C$9+(29-1)*7+6),'3. Registre des congés'!$D$5:$D$200,"&gt;="&amp;('1. Configuration'!$C$9+(29-1)*7)))</f>
        <v/>
      </c>
      <c r="AE30" s="106">
        <f>IF($A30="","",COUNTIFS('3. Registre des congés'!$A$5:$A$200,$A30,'3. Registre des congés'!$F$5:$F$200,"Approuvé",'3. Registre des congés'!$C$5:$C$200,"&lt;="&amp;('1. Configuration'!$C$9+(30-1)*7+6),'3. Registre des congés'!$D$5:$D$200,"&gt;="&amp;('1. Configuration'!$C$9+(30-1)*7)))</f>
        <v/>
      </c>
      <c r="AF30" s="106">
        <f>IF($A30="","",COUNTIFS('3. Registre des congés'!$A$5:$A$200,$A30,'3. Registre des congés'!$F$5:$F$200,"Approuvé",'3. Registre des congés'!$C$5:$C$200,"&lt;="&amp;('1. Configuration'!$C$9+(31-1)*7+6),'3. Registre des congés'!$D$5:$D$200,"&gt;="&amp;('1. Configuration'!$C$9+(31-1)*7)))</f>
        <v/>
      </c>
      <c r="AG30" s="106">
        <f>IF($A30="","",COUNTIFS('3. Registre des congés'!$A$5:$A$200,$A30,'3. Registre des congés'!$F$5:$F$200,"Approuvé",'3. Registre des congés'!$C$5:$C$200,"&lt;="&amp;('1. Configuration'!$C$9+(32-1)*7+6),'3. Registre des congés'!$D$5:$D$200,"&gt;="&amp;('1. Configuration'!$C$9+(32-1)*7)))</f>
        <v/>
      </c>
      <c r="AH30" s="106">
        <f>IF($A30="","",COUNTIFS('3. Registre des congés'!$A$5:$A$200,$A30,'3. Registre des congés'!$F$5:$F$200,"Approuvé",'3. Registre des congés'!$C$5:$C$200,"&lt;="&amp;('1. Configuration'!$C$9+(33-1)*7+6),'3. Registre des congés'!$D$5:$D$200,"&gt;="&amp;('1. Configuration'!$C$9+(33-1)*7)))</f>
        <v/>
      </c>
      <c r="AI30" s="106">
        <f>IF($A30="","",COUNTIFS('3. Registre des congés'!$A$5:$A$200,$A30,'3. Registre des congés'!$F$5:$F$200,"Approuvé",'3. Registre des congés'!$C$5:$C$200,"&lt;="&amp;('1. Configuration'!$C$9+(34-1)*7+6),'3. Registre des congés'!$D$5:$D$200,"&gt;="&amp;('1. Configuration'!$C$9+(34-1)*7)))</f>
        <v/>
      </c>
      <c r="AJ30" s="106">
        <f>IF($A30="","",COUNTIFS('3. Registre des congés'!$A$5:$A$200,$A30,'3. Registre des congés'!$F$5:$F$200,"Approuvé",'3. Registre des congés'!$C$5:$C$200,"&lt;="&amp;('1. Configuration'!$C$9+(35-1)*7+6),'3. Registre des congés'!$D$5:$D$200,"&gt;="&amp;('1. Configuration'!$C$9+(35-1)*7)))</f>
        <v/>
      </c>
      <c r="AK30" s="106">
        <f>IF($A30="","",COUNTIFS('3. Registre des congés'!$A$5:$A$200,$A30,'3. Registre des congés'!$F$5:$F$200,"Approuvé",'3. Registre des congés'!$C$5:$C$200,"&lt;="&amp;('1. Configuration'!$C$9+(36-1)*7+6),'3. Registre des congés'!$D$5:$D$200,"&gt;="&amp;('1. Configuration'!$C$9+(36-1)*7)))</f>
        <v/>
      </c>
      <c r="AL30" s="106">
        <f>IF($A30="","",COUNTIFS('3. Registre des congés'!$A$5:$A$200,$A30,'3. Registre des congés'!$F$5:$F$200,"Approuvé",'3. Registre des congés'!$C$5:$C$200,"&lt;="&amp;('1. Configuration'!$C$9+(37-1)*7+6),'3. Registre des congés'!$D$5:$D$200,"&gt;="&amp;('1. Configuration'!$C$9+(37-1)*7)))</f>
        <v/>
      </c>
      <c r="AM30" s="106">
        <f>IF($A30="","",COUNTIFS('3. Registre des congés'!$A$5:$A$200,$A30,'3. Registre des congés'!$F$5:$F$200,"Approuvé",'3. Registre des congés'!$C$5:$C$200,"&lt;="&amp;('1. Configuration'!$C$9+(38-1)*7+6),'3. Registre des congés'!$D$5:$D$200,"&gt;="&amp;('1. Configuration'!$C$9+(38-1)*7)))</f>
        <v/>
      </c>
      <c r="AN30" s="106">
        <f>IF($A30="","",COUNTIFS('3. Registre des congés'!$A$5:$A$200,$A30,'3. Registre des congés'!$F$5:$F$200,"Approuvé",'3. Registre des congés'!$C$5:$C$200,"&lt;="&amp;('1. Configuration'!$C$9+(39-1)*7+6),'3. Registre des congés'!$D$5:$D$200,"&gt;="&amp;('1. Configuration'!$C$9+(39-1)*7)))</f>
        <v/>
      </c>
      <c r="AO30" s="106">
        <f>IF($A30="","",COUNTIFS('3. Registre des congés'!$A$5:$A$200,$A30,'3. Registre des congés'!$F$5:$F$200,"Approuvé",'3. Registre des congés'!$C$5:$C$200,"&lt;="&amp;('1. Configuration'!$C$9+(40-1)*7+6),'3. Registre des congés'!$D$5:$D$200,"&gt;="&amp;('1. Configuration'!$C$9+(40-1)*7)))</f>
        <v/>
      </c>
      <c r="AP30" s="106">
        <f>IF($A30="","",COUNTIFS('3. Registre des congés'!$A$5:$A$200,$A30,'3. Registre des congés'!$F$5:$F$200,"Approuvé",'3. Registre des congés'!$C$5:$C$200,"&lt;="&amp;('1. Configuration'!$C$9+(41-1)*7+6),'3. Registre des congés'!$D$5:$D$200,"&gt;="&amp;('1. Configuration'!$C$9+(41-1)*7)))</f>
        <v/>
      </c>
      <c r="AQ30" s="106">
        <f>IF($A30="","",COUNTIFS('3. Registre des congés'!$A$5:$A$200,$A30,'3. Registre des congés'!$F$5:$F$200,"Approuvé",'3. Registre des congés'!$C$5:$C$200,"&lt;="&amp;('1. Configuration'!$C$9+(42-1)*7+6),'3. Registre des congés'!$D$5:$D$200,"&gt;="&amp;('1. Configuration'!$C$9+(42-1)*7)))</f>
        <v/>
      </c>
      <c r="AR30" s="106">
        <f>IF($A30="","",COUNTIFS('3. Registre des congés'!$A$5:$A$200,$A30,'3. Registre des congés'!$F$5:$F$200,"Approuvé",'3. Registre des congés'!$C$5:$C$200,"&lt;="&amp;('1. Configuration'!$C$9+(43-1)*7+6),'3. Registre des congés'!$D$5:$D$200,"&gt;="&amp;('1. Configuration'!$C$9+(43-1)*7)))</f>
        <v/>
      </c>
      <c r="AS30" s="106">
        <f>IF($A30="","",COUNTIFS('3. Registre des congés'!$A$5:$A$200,$A30,'3. Registre des congés'!$F$5:$F$200,"Approuvé",'3. Registre des congés'!$C$5:$C$200,"&lt;="&amp;('1. Configuration'!$C$9+(44-1)*7+6),'3. Registre des congés'!$D$5:$D$200,"&gt;="&amp;('1. Configuration'!$C$9+(44-1)*7)))</f>
        <v/>
      </c>
      <c r="AT30" s="106">
        <f>IF($A30="","",COUNTIFS('3. Registre des congés'!$A$5:$A$200,$A30,'3. Registre des congés'!$F$5:$F$200,"Approuvé",'3. Registre des congés'!$C$5:$C$200,"&lt;="&amp;('1. Configuration'!$C$9+(45-1)*7+6),'3. Registre des congés'!$D$5:$D$200,"&gt;="&amp;('1. Configuration'!$C$9+(45-1)*7)))</f>
        <v/>
      </c>
      <c r="AU30" s="106">
        <f>IF($A30="","",COUNTIFS('3. Registre des congés'!$A$5:$A$200,$A30,'3. Registre des congés'!$F$5:$F$200,"Approuvé",'3. Registre des congés'!$C$5:$C$200,"&lt;="&amp;('1. Configuration'!$C$9+(46-1)*7+6),'3. Registre des congés'!$D$5:$D$200,"&gt;="&amp;('1. Configuration'!$C$9+(46-1)*7)))</f>
        <v/>
      </c>
      <c r="AV30" s="106">
        <f>IF($A30="","",COUNTIFS('3. Registre des congés'!$A$5:$A$200,$A30,'3. Registre des congés'!$F$5:$F$200,"Approuvé",'3. Registre des congés'!$C$5:$C$200,"&lt;="&amp;('1. Configuration'!$C$9+(47-1)*7+6),'3. Registre des congés'!$D$5:$D$200,"&gt;="&amp;('1. Configuration'!$C$9+(47-1)*7)))</f>
        <v/>
      </c>
      <c r="AW30" s="106">
        <f>IF($A30="","",COUNTIFS('3. Registre des congés'!$A$5:$A$200,$A30,'3. Registre des congés'!$F$5:$F$200,"Approuvé",'3. Registre des congés'!$C$5:$C$200,"&lt;="&amp;('1. Configuration'!$C$9+(48-1)*7+6),'3. Registre des congés'!$D$5:$D$200,"&gt;="&amp;('1. Configuration'!$C$9+(48-1)*7)))</f>
        <v/>
      </c>
      <c r="AX30" s="106">
        <f>IF($A30="","",COUNTIFS('3. Registre des congés'!$A$5:$A$200,$A30,'3. Registre des congés'!$F$5:$F$200,"Approuvé",'3. Registre des congés'!$C$5:$C$200,"&lt;="&amp;('1. Configuration'!$C$9+(49-1)*7+6),'3. Registre des congés'!$D$5:$D$200,"&gt;="&amp;('1. Configuration'!$C$9+(49-1)*7)))</f>
        <v/>
      </c>
      <c r="AY30" s="106">
        <f>IF($A30="","",COUNTIFS('3. Registre des congés'!$A$5:$A$200,$A30,'3. Registre des congés'!$F$5:$F$200,"Approuvé",'3. Registre des congés'!$C$5:$C$200,"&lt;="&amp;('1. Configuration'!$C$9+(50-1)*7+6),'3. Registre des congés'!$D$5:$D$200,"&gt;="&amp;('1. Configuration'!$C$9+(50-1)*7)))</f>
        <v/>
      </c>
      <c r="AZ30" s="106">
        <f>IF($A30="","",COUNTIFS('3. Registre des congés'!$A$5:$A$200,$A30,'3. Registre des congés'!$F$5:$F$200,"Approuvé",'3. Registre des congés'!$C$5:$C$200,"&lt;="&amp;('1. Configuration'!$C$9+(51-1)*7+6),'3. Registre des congés'!$D$5:$D$200,"&gt;="&amp;('1. Configuration'!$C$9+(51-1)*7)))</f>
        <v/>
      </c>
      <c r="BA30" s="106">
        <f>IF($A30="","",COUNTIFS('3. Registre des congés'!$A$5:$A$200,$A30,'3. Registre des congés'!$F$5:$F$200,"Approuvé",'3. Registre des congés'!$C$5:$C$200,"&lt;="&amp;('1. Configuration'!$C$9+(52-1)*7+6),'3. Registre des congés'!$D$5:$D$200,"&gt;="&amp;('1. Configuration'!$C$9+(52-1)*7)))</f>
        <v/>
      </c>
    </row>
    <row r="31" ht="18" customHeight="1" s="55">
      <c r="A31" s="105">
        <f>IF('2. Employés'!A31="","",'2. Employés'!A31)</f>
        <v/>
      </c>
      <c r="B31" s="106">
        <f>IF($A31="","",COUNTIFS('3. Registre des congés'!$A$5:$A$200,$A31,'3. Registre des congés'!$F$5:$F$200,"Approuvé",'3. Registre des congés'!$C$5:$C$200,"&lt;="&amp;('1. Configuration'!$C$9+(1-1)*7+6),'3. Registre des congés'!$D$5:$D$200,"&gt;="&amp;('1. Configuration'!$C$9+(1-1)*7)))</f>
        <v/>
      </c>
      <c r="C31" s="106">
        <f>IF($A31="","",COUNTIFS('3. Registre des congés'!$A$5:$A$200,$A31,'3. Registre des congés'!$F$5:$F$200,"Approuvé",'3. Registre des congés'!$C$5:$C$200,"&lt;="&amp;('1. Configuration'!$C$9+(2-1)*7+6),'3. Registre des congés'!$D$5:$D$200,"&gt;="&amp;('1. Configuration'!$C$9+(2-1)*7)))</f>
        <v/>
      </c>
      <c r="D31" s="106">
        <f>IF($A31="","",COUNTIFS('3. Registre des congés'!$A$5:$A$200,$A31,'3. Registre des congés'!$F$5:$F$200,"Approuvé",'3. Registre des congés'!$C$5:$C$200,"&lt;="&amp;('1. Configuration'!$C$9+(3-1)*7+6),'3. Registre des congés'!$D$5:$D$200,"&gt;="&amp;('1. Configuration'!$C$9+(3-1)*7)))</f>
        <v/>
      </c>
      <c r="E31" s="106">
        <f>IF($A31="","",COUNTIFS('3. Registre des congés'!$A$5:$A$200,$A31,'3. Registre des congés'!$F$5:$F$200,"Approuvé",'3. Registre des congés'!$C$5:$C$200,"&lt;="&amp;('1. Configuration'!$C$9+(4-1)*7+6),'3. Registre des congés'!$D$5:$D$200,"&gt;="&amp;('1. Configuration'!$C$9+(4-1)*7)))</f>
        <v/>
      </c>
      <c r="F31" s="106">
        <f>IF($A31="","",COUNTIFS('3. Registre des congés'!$A$5:$A$200,$A31,'3. Registre des congés'!$F$5:$F$200,"Approuvé",'3. Registre des congés'!$C$5:$C$200,"&lt;="&amp;('1. Configuration'!$C$9+(5-1)*7+6),'3. Registre des congés'!$D$5:$D$200,"&gt;="&amp;('1. Configuration'!$C$9+(5-1)*7)))</f>
        <v/>
      </c>
      <c r="G31" s="106">
        <f>IF($A31="","",COUNTIFS('3. Registre des congés'!$A$5:$A$200,$A31,'3. Registre des congés'!$F$5:$F$200,"Approuvé",'3. Registre des congés'!$C$5:$C$200,"&lt;="&amp;('1. Configuration'!$C$9+(6-1)*7+6),'3. Registre des congés'!$D$5:$D$200,"&gt;="&amp;('1. Configuration'!$C$9+(6-1)*7)))</f>
        <v/>
      </c>
      <c r="H31" s="106">
        <f>IF($A31="","",COUNTIFS('3. Registre des congés'!$A$5:$A$200,$A31,'3. Registre des congés'!$F$5:$F$200,"Approuvé",'3. Registre des congés'!$C$5:$C$200,"&lt;="&amp;('1. Configuration'!$C$9+(7-1)*7+6),'3. Registre des congés'!$D$5:$D$200,"&gt;="&amp;('1. Configuration'!$C$9+(7-1)*7)))</f>
        <v/>
      </c>
      <c r="I31" s="106">
        <f>IF($A31="","",COUNTIFS('3. Registre des congés'!$A$5:$A$200,$A31,'3. Registre des congés'!$F$5:$F$200,"Approuvé",'3. Registre des congés'!$C$5:$C$200,"&lt;="&amp;('1. Configuration'!$C$9+(8-1)*7+6),'3. Registre des congés'!$D$5:$D$200,"&gt;="&amp;('1. Configuration'!$C$9+(8-1)*7)))</f>
        <v/>
      </c>
      <c r="J31" s="106">
        <f>IF($A31="","",COUNTIFS('3. Registre des congés'!$A$5:$A$200,$A31,'3. Registre des congés'!$F$5:$F$200,"Approuvé",'3. Registre des congés'!$C$5:$C$200,"&lt;="&amp;('1. Configuration'!$C$9+(9-1)*7+6),'3. Registre des congés'!$D$5:$D$200,"&gt;="&amp;('1. Configuration'!$C$9+(9-1)*7)))</f>
        <v/>
      </c>
      <c r="K31" s="106">
        <f>IF($A31="","",COUNTIFS('3. Registre des congés'!$A$5:$A$200,$A31,'3. Registre des congés'!$F$5:$F$200,"Approuvé",'3. Registre des congés'!$C$5:$C$200,"&lt;="&amp;('1. Configuration'!$C$9+(10-1)*7+6),'3. Registre des congés'!$D$5:$D$200,"&gt;="&amp;('1. Configuration'!$C$9+(10-1)*7)))</f>
        <v/>
      </c>
      <c r="L31" s="106">
        <f>IF($A31="","",COUNTIFS('3. Registre des congés'!$A$5:$A$200,$A31,'3. Registre des congés'!$F$5:$F$200,"Approuvé",'3. Registre des congés'!$C$5:$C$200,"&lt;="&amp;('1. Configuration'!$C$9+(11-1)*7+6),'3. Registre des congés'!$D$5:$D$200,"&gt;="&amp;('1. Configuration'!$C$9+(11-1)*7)))</f>
        <v/>
      </c>
      <c r="M31" s="106">
        <f>IF($A31="","",COUNTIFS('3. Registre des congés'!$A$5:$A$200,$A31,'3. Registre des congés'!$F$5:$F$200,"Approuvé",'3. Registre des congés'!$C$5:$C$200,"&lt;="&amp;('1. Configuration'!$C$9+(12-1)*7+6),'3. Registre des congés'!$D$5:$D$200,"&gt;="&amp;('1. Configuration'!$C$9+(12-1)*7)))</f>
        <v/>
      </c>
      <c r="N31" s="106">
        <f>IF($A31="","",COUNTIFS('3. Registre des congés'!$A$5:$A$200,$A31,'3. Registre des congés'!$F$5:$F$200,"Approuvé",'3. Registre des congés'!$C$5:$C$200,"&lt;="&amp;('1. Configuration'!$C$9+(13-1)*7+6),'3. Registre des congés'!$D$5:$D$200,"&gt;="&amp;('1. Configuration'!$C$9+(13-1)*7)))</f>
        <v/>
      </c>
      <c r="O31" s="106">
        <f>IF($A31="","",COUNTIFS('3. Registre des congés'!$A$5:$A$200,$A31,'3. Registre des congés'!$F$5:$F$200,"Approuvé",'3. Registre des congés'!$C$5:$C$200,"&lt;="&amp;('1. Configuration'!$C$9+(14-1)*7+6),'3. Registre des congés'!$D$5:$D$200,"&gt;="&amp;('1. Configuration'!$C$9+(14-1)*7)))</f>
        <v/>
      </c>
      <c r="P31" s="106">
        <f>IF($A31="","",COUNTIFS('3. Registre des congés'!$A$5:$A$200,$A31,'3. Registre des congés'!$F$5:$F$200,"Approuvé",'3. Registre des congés'!$C$5:$C$200,"&lt;="&amp;('1. Configuration'!$C$9+(15-1)*7+6),'3. Registre des congés'!$D$5:$D$200,"&gt;="&amp;('1. Configuration'!$C$9+(15-1)*7)))</f>
        <v/>
      </c>
      <c r="Q31" s="106">
        <f>IF($A31="","",COUNTIFS('3. Registre des congés'!$A$5:$A$200,$A31,'3. Registre des congés'!$F$5:$F$200,"Approuvé",'3. Registre des congés'!$C$5:$C$200,"&lt;="&amp;('1. Configuration'!$C$9+(16-1)*7+6),'3. Registre des congés'!$D$5:$D$200,"&gt;="&amp;('1. Configuration'!$C$9+(16-1)*7)))</f>
        <v/>
      </c>
      <c r="R31" s="106">
        <f>IF($A31="","",COUNTIFS('3. Registre des congés'!$A$5:$A$200,$A31,'3. Registre des congés'!$F$5:$F$200,"Approuvé",'3. Registre des congés'!$C$5:$C$200,"&lt;="&amp;('1. Configuration'!$C$9+(17-1)*7+6),'3. Registre des congés'!$D$5:$D$200,"&gt;="&amp;('1. Configuration'!$C$9+(17-1)*7)))</f>
        <v/>
      </c>
      <c r="S31" s="106">
        <f>IF($A31="","",COUNTIFS('3. Registre des congés'!$A$5:$A$200,$A31,'3. Registre des congés'!$F$5:$F$200,"Approuvé",'3. Registre des congés'!$C$5:$C$200,"&lt;="&amp;('1. Configuration'!$C$9+(18-1)*7+6),'3. Registre des congés'!$D$5:$D$200,"&gt;="&amp;('1. Configuration'!$C$9+(18-1)*7)))</f>
        <v/>
      </c>
      <c r="T31" s="106">
        <f>IF($A31="","",COUNTIFS('3. Registre des congés'!$A$5:$A$200,$A31,'3. Registre des congés'!$F$5:$F$200,"Approuvé",'3. Registre des congés'!$C$5:$C$200,"&lt;="&amp;('1. Configuration'!$C$9+(19-1)*7+6),'3. Registre des congés'!$D$5:$D$200,"&gt;="&amp;('1. Configuration'!$C$9+(19-1)*7)))</f>
        <v/>
      </c>
      <c r="U31" s="106">
        <f>IF($A31="","",COUNTIFS('3. Registre des congés'!$A$5:$A$200,$A31,'3. Registre des congés'!$F$5:$F$200,"Approuvé",'3. Registre des congés'!$C$5:$C$200,"&lt;="&amp;('1. Configuration'!$C$9+(20-1)*7+6),'3. Registre des congés'!$D$5:$D$200,"&gt;="&amp;('1. Configuration'!$C$9+(20-1)*7)))</f>
        <v/>
      </c>
      <c r="V31" s="106">
        <f>IF($A31="","",COUNTIFS('3. Registre des congés'!$A$5:$A$200,$A31,'3. Registre des congés'!$F$5:$F$200,"Approuvé",'3. Registre des congés'!$C$5:$C$200,"&lt;="&amp;('1. Configuration'!$C$9+(21-1)*7+6),'3. Registre des congés'!$D$5:$D$200,"&gt;="&amp;('1. Configuration'!$C$9+(21-1)*7)))</f>
        <v/>
      </c>
      <c r="W31" s="106">
        <f>IF($A31="","",COUNTIFS('3. Registre des congés'!$A$5:$A$200,$A31,'3. Registre des congés'!$F$5:$F$200,"Approuvé",'3. Registre des congés'!$C$5:$C$200,"&lt;="&amp;('1. Configuration'!$C$9+(22-1)*7+6),'3. Registre des congés'!$D$5:$D$200,"&gt;="&amp;('1. Configuration'!$C$9+(22-1)*7)))</f>
        <v/>
      </c>
      <c r="X31" s="106">
        <f>IF($A31="","",COUNTIFS('3. Registre des congés'!$A$5:$A$200,$A31,'3. Registre des congés'!$F$5:$F$200,"Approuvé",'3. Registre des congés'!$C$5:$C$200,"&lt;="&amp;('1. Configuration'!$C$9+(23-1)*7+6),'3. Registre des congés'!$D$5:$D$200,"&gt;="&amp;('1. Configuration'!$C$9+(23-1)*7)))</f>
        <v/>
      </c>
      <c r="Y31" s="106">
        <f>IF($A31="","",COUNTIFS('3. Registre des congés'!$A$5:$A$200,$A31,'3. Registre des congés'!$F$5:$F$200,"Approuvé",'3. Registre des congés'!$C$5:$C$200,"&lt;="&amp;('1. Configuration'!$C$9+(24-1)*7+6),'3. Registre des congés'!$D$5:$D$200,"&gt;="&amp;('1. Configuration'!$C$9+(24-1)*7)))</f>
        <v/>
      </c>
      <c r="Z31" s="106">
        <f>IF($A31="","",COUNTIFS('3. Registre des congés'!$A$5:$A$200,$A31,'3. Registre des congés'!$F$5:$F$200,"Approuvé",'3. Registre des congés'!$C$5:$C$200,"&lt;="&amp;('1. Configuration'!$C$9+(25-1)*7+6),'3. Registre des congés'!$D$5:$D$200,"&gt;="&amp;('1. Configuration'!$C$9+(25-1)*7)))</f>
        <v/>
      </c>
      <c r="AA31" s="106">
        <f>IF($A31="","",COUNTIFS('3. Registre des congés'!$A$5:$A$200,$A31,'3. Registre des congés'!$F$5:$F$200,"Approuvé",'3. Registre des congés'!$C$5:$C$200,"&lt;="&amp;('1. Configuration'!$C$9+(26-1)*7+6),'3. Registre des congés'!$D$5:$D$200,"&gt;="&amp;('1. Configuration'!$C$9+(26-1)*7)))</f>
        <v/>
      </c>
      <c r="AB31" s="106">
        <f>IF($A31="","",COUNTIFS('3. Registre des congés'!$A$5:$A$200,$A31,'3. Registre des congés'!$F$5:$F$200,"Approuvé",'3. Registre des congés'!$C$5:$C$200,"&lt;="&amp;('1. Configuration'!$C$9+(27-1)*7+6),'3. Registre des congés'!$D$5:$D$200,"&gt;="&amp;('1. Configuration'!$C$9+(27-1)*7)))</f>
        <v/>
      </c>
      <c r="AC31" s="106">
        <f>IF($A31="","",COUNTIFS('3. Registre des congés'!$A$5:$A$200,$A31,'3. Registre des congés'!$F$5:$F$200,"Approuvé",'3. Registre des congés'!$C$5:$C$200,"&lt;="&amp;('1. Configuration'!$C$9+(28-1)*7+6),'3. Registre des congés'!$D$5:$D$200,"&gt;="&amp;('1. Configuration'!$C$9+(28-1)*7)))</f>
        <v/>
      </c>
      <c r="AD31" s="106">
        <f>IF($A31="","",COUNTIFS('3. Registre des congés'!$A$5:$A$200,$A31,'3. Registre des congés'!$F$5:$F$200,"Approuvé",'3. Registre des congés'!$C$5:$C$200,"&lt;="&amp;('1. Configuration'!$C$9+(29-1)*7+6),'3. Registre des congés'!$D$5:$D$200,"&gt;="&amp;('1. Configuration'!$C$9+(29-1)*7)))</f>
        <v/>
      </c>
      <c r="AE31" s="106">
        <f>IF($A31="","",COUNTIFS('3. Registre des congés'!$A$5:$A$200,$A31,'3. Registre des congés'!$F$5:$F$200,"Approuvé",'3. Registre des congés'!$C$5:$C$200,"&lt;="&amp;('1. Configuration'!$C$9+(30-1)*7+6),'3. Registre des congés'!$D$5:$D$200,"&gt;="&amp;('1. Configuration'!$C$9+(30-1)*7)))</f>
        <v/>
      </c>
      <c r="AF31" s="106">
        <f>IF($A31="","",COUNTIFS('3. Registre des congés'!$A$5:$A$200,$A31,'3. Registre des congés'!$F$5:$F$200,"Approuvé",'3. Registre des congés'!$C$5:$C$200,"&lt;="&amp;('1. Configuration'!$C$9+(31-1)*7+6),'3. Registre des congés'!$D$5:$D$200,"&gt;="&amp;('1. Configuration'!$C$9+(31-1)*7)))</f>
        <v/>
      </c>
      <c r="AG31" s="106">
        <f>IF($A31="","",COUNTIFS('3. Registre des congés'!$A$5:$A$200,$A31,'3. Registre des congés'!$F$5:$F$200,"Approuvé",'3. Registre des congés'!$C$5:$C$200,"&lt;="&amp;('1. Configuration'!$C$9+(32-1)*7+6),'3. Registre des congés'!$D$5:$D$200,"&gt;="&amp;('1. Configuration'!$C$9+(32-1)*7)))</f>
        <v/>
      </c>
      <c r="AH31" s="106">
        <f>IF($A31="","",COUNTIFS('3. Registre des congés'!$A$5:$A$200,$A31,'3. Registre des congés'!$F$5:$F$200,"Approuvé",'3. Registre des congés'!$C$5:$C$200,"&lt;="&amp;('1. Configuration'!$C$9+(33-1)*7+6),'3. Registre des congés'!$D$5:$D$200,"&gt;="&amp;('1. Configuration'!$C$9+(33-1)*7)))</f>
        <v/>
      </c>
      <c r="AI31" s="106">
        <f>IF($A31="","",COUNTIFS('3. Registre des congés'!$A$5:$A$200,$A31,'3. Registre des congés'!$F$5:$F$200,"Approuvé",'3. Registre des congés'!$C$5:$C$200,"&lt;="&amp;('1. Configuration'!$C$9+(34-1)*7+6),'3. Registre des congés'!$D$5:$D$200,"&gt;="&amp;('1. Configuration'!$C$9+(34-1)*7)))</f>
        <v/>
      </c>
      <c r="AJ31" s="106">
        <f>IF($A31="","",COUNTIFS('3. Registre des congés'!$A$5:$A$200,$A31,'3. Registre des congés'!$F$5:$F$200,"Approuvé",'3. Registre des congés'!$C$5:$C$200,"&lt;="&amp;('1. Configuration'!$C$9+(35-1)*7+6),'3. Registre des congés'!$D$5:$D$200,"&gt;="&amp;('1. Configuration'!$C$9+(35-1)*7)))</f>
        <v/>
      </c>
      <c r="AK31" s="106">
        <f>IF($A31="","",COUNTIFS('3. Registre des congés'!$A$5:$A$200,$A31,'3. Registre des congés'!$F$5:$F$200,"Approuvé",'3. Registre des congés'!$C$5:$C$200,"&lt;="&amp;('1. Configuration'!$C$9+(36-1)*7+6),'3. Registre des congés'!$D$5:$D$200,"&gt;="&amp;('1. Configuration'!$C$9+(36-1)*7)))</f>
        <v/>
      </c>
      <c r="AL31" s="106">
        <f>IF($A31="","",COUNTIFS('3. Registre des congés'!$A$5:$A$200,$A31,'3. Registre des congés'!$F$5:$F$200,"Approuvé",'3. Registre des congés'!$C$5:$C$200,"&lt;="&amp;('1. Configuration'!$C$9+(37-1)*7+6),'3. Registre des congés'!$D$5:$D$200,"&gt;="&amp;('1. Configuration'!$C$9+(37-1)*7)))</f>
        <v/>
      </c>
      <c r="AM31" s="106">
        <f>IF($A31="","",COUNTIFS('3. Registre des congés'!$A$5:$A$200,$A31,'3. Registre des congés'!$F$5:$F$200,"Approuvé",'3. Registre des congés'!$C$5:$C$200,"&lt;="&amp;('1. Configuration'!$C$9+(38-1)*7+6),'3. Registre des congés'!$D$5:$D$200,"&gt;="&amp;('1. Configuration'!$C$9+(38-1)*7)))</f>
        <v/>
      </c>
      <c r="AN31" s="106">
        <f>IF($A31="","",COUNTIFS('3. Registre des congés'!$A$5:$A$200,$A31,'3. Registre des congés'!$F$5:$F$200,"Approuvé",'3. Registre des congés'!$C$5:$C$200,"&lt;="&amp;('1. Configuration'!$C$9+(39-1)*7+6),'3. Registre des congés'!$D$5:$D$200,"&gt;="&amp;('1. Configuration'!$C$9+(39-1)*7)))</f>
        <v/>
      </c>
      <c r="AO31" s="106">
        <f>IF($A31="","",COUNTIFS('3. Registre des congés'!$A$5:$A$200,$A31,'3. Registre des congés'!$F$5:$F$200,"Approuvé",'3. Registre des congés'!$C$5:$C$200,"&lt;="&amp;('1. Configuration'!$C$9+(40-1)*7+6),'3. Registre des congés'!$D$5:$D$200,"&gt;="&amp;('1. Configuration'!$C$9+(40-1)*7)))</f>
        <v/>
      </c>
      <c r="AP31" s="106">
        <f>IF($A31="","",COUNTIFS('3. Registre des congés'!$A$5:$A$200,$A31,'3. Registre des congés'!$F$5:$F$200,"Approuvé",'3. Registre des congés'!$C$5:$C$200,"&lt;="&amp;('1. Configuration'!$C$9+(41-1)*7+6),'3. Registre des congés'!$D$5:$D$200,"&gt;="&amp;('1. Configuration'!$C$9+(41-1)*7)))</f>
        <v/>
      </c>
      <c r="AQ31" s="106">
        <f>IF($A31="","",COUNTIFS('3. Registre des congés'!$A$5:$A$200,$A31,'3. Registre des congés'!$F$5:$F$200,"Approuvé",'3. Registre des congés'!$C$5:$C$200,"&lt;="&amp;('1. Configuration'!$C$9+(42-1)*7+6),'3. Registre des congés'!$D$5:$D$200,"&gt;="&amp;('1. Configuration'!$C$9+(42-1)*7)))</f>
        <v/>
      </c>
      <c r="AR31" s="106">
        <f>IF($A31="","",COUNTIFS('3. Registre des congés'!$A$5:$A$200,$A31,'3. Registre des congés'!$F$5:$F$200,"Approuvé",'3. Registre des congés'!$C$5:$C$200,"&lt;="&amp;('1. Configuration'!$C$9+(43-1)*7+6),'3. Registre des congés'!$D$5:$D$200,"&gt;="&amp;('1. Configuration'!$C$9+(43-1)*7)))</f>
        <v/>
      </c>
      <c r="AS31" s="106">
        <f>IF($A31="","",COUNTIFS('3. Registre des congés'!$A$5:$A$200,$A31,'3. Registre des congés'!$F$5:$F$200,"Approuvé",'3. Registre des congés'!$C$5:$C$200,"&lt;="&amp;('1. Configuration'!$C$9+(44-1)*7+6),'3. Registre des congés'!$D$5:$D$200,"&gt;="&amp;('1. Configuration'!$C$9+(44-1)*7)))</f>
        <v/>
      </c>
      <c r="AT31" s="106">
        <f>IF($A31="","",COUNTIFS('3. Registre des congés'!$A$5:$A$200,$A31,'3. Registre des congés'!$F$5:$F$200,"Approuvé",'3. Registre des congés'!$C$5:$C$200,"&lt;="&amp;('1. Configuration'!$C$9+(45-1)*7+6),'3. Registre des congés'!$D$5:$D$200,"&gt;="&amp;('1. Configuration'!$C$9+(45-1)*7)))</f>
        <v/>
      </c>
      <c r="AU31" s="106">
        <f>IF($A31="","",COUNTIFS('3. Registre des congés'!$A$5:$A$200,$A31,'3. Registre des congés'!$F$5:$F$200,"Approuvé",'3. Registre des congés'!$C$5:$C$200,"&lt;="&amp;('1. Configuration'!$C$9+(46-1)*7+6),'3. Registre des congés'!$D$5:$D$200,"&gt;="&amp;('1. Configuration'!$C$9+(46-1)*7)))</f>
        <v/>
      </c>
      <c r="AV31" s="106">
        <f>IF($A31="","",COUNTIFS('3. Registre des congés'!$A$5:$A$200,$A31,'3. Registre des congés'!$F$5:$F$200,"Approuvé",'3. Registre des congés'!$C$5:$C$200,"&lt;="&amp;('1. Configuration'!$C$9+(47-1)*7+6),'3. Registre des congés'!$D$5:$D$200,"&gt;="&amp;('1. Configuration'!$C$9+(47-1)*7)))</f>
        <v/>
      </c>
      <c r="AW31" s="106">
        <f>IF($A31="","",COUNTIFS('3. Registre des congés'!$A$5:$A$200,$A31,'3. Registre des congés'!$F$5:$F$200,"Approuvé",'3. Registre des congés'!$C$5:$C$200,"&lt;="&amp;('1. Configuration'!$C$9+(48-1)*7+6),'3. Registre des congés'!$D$5:$D$200,"&gt;="&amp;('1. Configuration'!$C$9+(48-1)*7)))</f>
        <v/>
      </c>
      <c r="AX31" s="106">
        <f>IF($A31="","",COUNTIFS('3. Registre des congés'!$A$5:$A$200,$A31,'3. Registre des congés'!$F$5:$F$200,"Approuvé",'3. Registre des congés'!$C$5:$C$200,"&lt;="&amp;('1. Configuration'!$C$9+(49-1)*7+6),'3. Registre des congés'!$D$5:$D$200,"&gt;="&amp;('1. Configuration'!$C$9+(49-1)*7)))</f>
        <v/>
      </c>
      <c r="AY31" s="106">
        <f>IF($A31="","",COUNTIFS('3. Registre des congés'!$A$5:$A$200,$A31,'3. Registre des congés'!$F$5:$F$200,"Approuvé",'3. Registre des congés'!$C$5:$C$200,"&lt;="&amp;('1. Configuration'!$C$9+(50-1)*7+6),'3. Registre des congés'!$D$5:$D$200,"&gt;="&amp;('1. Configuration'!$C$9+(50-1)*7)))</f>
        <v/>
      </c>
      <c r="AZ31" s="106">
        <f>IF($A31="","",COUNTIFS('3. Registre des congés'!$A$5:$A$200,$A31,'3. Registre des congés'!$F$5:$F$200,"Approuvé",'3. Registre des congés'!$C$5:$C$200,"&lt;="&amp;('1. Configuration'!$C$9+(51-1)*7+6),'3. Registre des congés'!$D$5:$D$200,"&gt;="&amp;('1. Configuration'!$C$9+(51-1)*7)))</f>
        <v/>
      </c>
      <c r="BA31" s="106">
        <f>IF($A31="","",COUNTIFS('3. Registre des congés'!$A$5:$A$200,$A31,'3. Registre des congés'!$F$5:$F$200,"Approuvé",'3. Registre des congés'!$C$5:$C$200,"&lt;="&amp;('1. Configuration'!$C$9+(52-1)*7+6),'3. Registre des congés'!$D$5:$D$200,"&gt;="&amp;('1. Configuration'!$C$9+(52-1)*7)))</f>
        <v/>
      </c>
    </row>
    <row r="32" ht="18" customHeight="1" s="55">
      <c r="A32" s="105">
        <f>IF('2. Employés'!A32="","",'2. Employés'!A32)</f>
        <v/>
      </c>
      <c r="B32" s="106">
        <f>IF($A32="","",COUNTIFS('3. Registre des congés'!$A$5:$A$200,$A32,'3. Registre des congés'!$F$5:$F$200,"Approuvé",'3. Registre des congés'!$C$5:$C$200,"&lt;="&amp;('1. Configuration'!$C$9+(1-1)*7+6),'3. Registre des congés'!$D$5:$D$200,"&gt;="&amp;('1. Configuration'!$C$9+(1-1)*7)))</f>
        <v/>
      </c>
      <c r="C32" s="106">
        <f>IF($A32="","",COUNTIFS('3. Registre des congés'!$A$5:$A$200,$A32,'3. Registre des congés'!$F$5:$F$200,"Approuvé",'3. Registre des congés'!$C$5:$C$200,"&lt;="&amp;('1. Configuration'!$C$9+(2-1)*7+6),'3. Registre des congés'!$D$5:$D$200,"&gt;="&amp;('1. Configuration'!$C$9+(2-1)*7)))</f>
        <v/>
      </c>
      <c r="D32" s="106">
        <f>IF($A32="","",COUNTIFS('3. Registre des congés'!$A$5:$A$200,$A32,'3. Registre des congés'!$F$5:$F$200,"Approuvé",'3. Registre des congés'!$C$5:$C$200,"&lt;="&amp;('1. Configuration'!$C$9+(3-1)*7+6),'3. Registre des congés'!$D$5:$D$200,"&gt;="&amp;('1. Configuration'!$C$9+(3-1)*7)))</f>
        <v/>
      </c>
      <c r="E32" s="106">
        <f>IF($A32="","",COUNTIFS('3. Registre des congés'!$A$5:$A$200,$A32,'3. Registre des congés'!$F$5:$F$200,"Approuvé",'3. Registre des congés'!$C$5:$C$200,"&lt;="&amp;('1. Configuration'!$C$9+(4-1)*7+6),'3. Registre des congés'!$D$5:$D$200,"&gt;="&amp;('1. Configuration'!$C$9+(4-1)*7)))</f>
        <v/>
      </c>
      <c r="F32" s="106">
        <f>IF($A32="","",COUNTIFS('3. Registre des congés'!$A$5:$A$200,$A32,'3. Registre des congés'!$F$5:$F$200,"Approuvé",'3. Registre des congés'!$C$5:$C$200,"&lt;="&amp;('1. Configuration'!$C$9+(5-1)*7+6),'3. Registre des congés'!$D$5:$D$200,"&gt;="&amp;('1. Configuration'!$C$9+(5-1)*7)))</f>
        <v/>
      </c>
      <c r="G32" s="106">
        <f>IF($A32="","",COUNTIFS('3. Registre des congés'!$A$5:$A$200,$A32,'3. Registre des congés'!$F$5:$F$200,"Approuvé",'3. Registre des congés'!$C$5:$C$200,"&lt;="&amp;('1. Configuration'!$C$9+(6-1)*7+6),'3. Registre des congés'!$D$5:$D$200,"&gt;="&amp;('1. Configuration'!$C$9+(6-1)*7)))</f>
        <v/>
      </c>
      <c r="H32" s="106">
        <f>IF($A32="","",COUNTIFS('3. Registre des congés'!$A$5:$A$200,$A32,'3. Registre des congés'!$F$5:$F$200,"Approuvé",'3. Registre des congés'!$C$5:$C$200,"&lt;="&amp;('1. Configuration'!$C$9+(7-1)*7+6),'3. Registre des congés'!$D$5:$D$200,"&gt;="&amp;('1. Configuration'!$C$9+(7-1)*7)))</f>
        <v/>
      </c>
      <c r="I32" s="106">
        <f>IF($A32="","",COUNTIFS('3. Registre des congés'!$A$5:$A$200,$A32,'3. Registre des congés'!$F$5:$F$200,"Approuvé",'3. Registre des congés'!$C$5:$C$200,"&lt;="&amp;('1. Configuration'!$C$9+(8-1)*7+6),'3. Registre des congés'!$D$5:$D$200,"&gt;="&amp;('1. Configuration'!$C$9+(8-1)*7)))</f>
        <v/>
      </c>
      <c r="J32" s="106">
        <f>IF($A32="","",COUNTIFS('3. Registre des congés'!$A$5:$A$200,$A32,'3. Registre des congés'!$F$5:$F$200,"Approuvé",'3. Registre des congés'!$C$5:$C$200,"&lt;="&amp;('1. Configuration'!$C$9+(9-1)*7+6),'3. Registre des congés'!$D$5:$D$200,"&gt;="&amp;('1. Configuration'!$C$9+(9-1)*7)))</f>
        <v/>
      </c>
      <c r="K32" s="106">
        <f>IF($A32="","",COUNTIFS('3. Registre des congés'!$A$5:$A$200,$A32,'3. Registre des congés'!$F$5:$F$200,"Approuvé",'3. Registre des congés'!$C$5:$C$200,"&lt;="&amp;('1. Configuration'!$C$9+(10-1)*7+6),'3. Registre des congés'!$D$5:$D$200,"&gt;="&amp;('1. Configuration'!$C$9+(10-1)*7)))</f>
        <v/>
      </c>
      <c r="L32" s="106">
        <f>IF($A32="","",COUNTIFS('3. Registre des congés'!$A$5:$A$200,$A32,'3. Registre des congés'!$F$5:$F$200,"Approuvé",'3. Registre des congés'!$C$5:$C$200,"&lt;="&amp;('1. Configuration'!$C$9+(11-1)*7+6),'3. Registre des congés'!$D$5:$D$200,"&gt;="&amp;('1. Configuration'!$C$9+(11-1)*7)))</f>
        <v/>
      </c>
      <c r="M32" s="106">
        <f>IF($A32="","",COUNTIFS('3. Registre des congés'!$A$5:$A$200,$A32,'3. Registre des congés'!$F$5:$F$200,"Approuvé",'3. Registre des congés'!$C$5:$C$200,"&lt;="&amp;('1. Configuration'!$C$9+(12-1)*7+6),'3. Registre des congés'!$D$5:$D$200,"&gt;="&amp;('1. Configuration'!$C$9+(12-1)*7)))</f>
        <v/>
      </c>
      <c r="N32" s="106">
        <f>IF($A32="","",COUNTIFS('3. Registre des congés'!$A$5:$A$200,$A32,'3. Registre des congés'!$F$5:$F$200,"Approuvé",'3. Registre des congés'!$C$5:$C$200,"&lt;="&amp;('1. Configuration'!$C$9+(13-1)*7+6),'3. Registre des congés'!$D$5:$D$200,"&gt;="&amp;('1. Configuration'!$C$9+(13-1)*7)))</f>
        <v/>
      </c>
      <c r="O32" s="106">
        <f>IF($A32="","",COUNTIFS('3. Registre des congés'!$A$5:$A$200,$A32,'3. Registre des congés'!$F$5:$F$200,"Approuvé",'3. Registre des congés'!$C$5:$C$200,"&lt;="&amp;('1. Configuration'!$C$9+(14-1)*7+6),'3. Registre des congés'!$D$5:$D$200,"&gt;="&amp;('1. Configuration'!$C$9+(14-1)*7)))</f>
        <v/>
      </c>
      <c r="P32" s="106">
        <f>IF($A32="","",COUNTIFS('3. Registre des congés'!$A$5:$A$200,$A32,'3. Registre des congés'!$F$5:$F$200,"Approuvé",'3. Registre des congés'!$C$5:$C$200,"&lt;="&amp;('1. Configuration'!$C$9+(15-1)*7+6),'3. Registre des congés'!$D$5:$D$200,"&gt;="&amp;('1. Configuration'!$C$9+(15-1)*7)))</f>
        <v/>
      </c>
      <c r="Q32" s="106">
        <f>IF($A32="","",COUNTIFS('3. Registre des congés'!$A$5:$A$200,$A32,'3. Registre des congés'!$F$5:$F$200,"Approuvé",'3. Registre des congés'!$C$5:$C$200,"&lt;="&amp;('1. Configuration'!$C$9+(16-1)*7+6),'3. Registre des congés'!$D$5:$D$200,"&gt;="&amp;('1. Configuration'!$C$9+(16-1)*7)))</f>
        <v/>
      </c>
      <c r="R32" s="106">
        <f>IF($A32="","",COUNTIFS('3. Registre des congés'!$A$5:$A$200,$A32,'3. Registre des congés'!$F$5:$F$200,"Approuvé",'3. Registre des congés'!$C$5:$C$200,"&lt;="&amp;('1. Configuration'!$C$9+(17-1)*7+6),'3. Registre des congés'!$D$5:$D$200,"&gt;="&amp;('1. Configuration'!$C$9+(17-1)*7)))</f>
        <v/>
      </c>
      <c r="S32" s="106">
        <f>IF($A32="","",COUNTIFS('3. Registre des congés'!$A$5:$A$200,$A32,'3. Registre des congés'!$F$5:$F$200,"Approuvé",'3. Registre des congés'!$C$5:$C$200,"&lt;="&amp;('1. Configuration'!$C$9+(18-1)*7+6),'3. Registre des congés'!$D$5:$D$200,"&gt;="&amp;('1. Configuration'!$C$9+(18-1)*7)))</f>
        <v/>
      </c>
      <c r="T32" s="106">
        <f>IF($A32="","",COUNTIFS('3. Registre des congés'!$A$5:$A$200,$A32,'3. Registre des congés'!$F$5:$F$200,"Approuvé",'3. Registre des congés'!$C$5:$C$200,"&lt;="&amp;('1. Configuration'!$C$9+(19-1)*7+6),'3. Registre des congés'!$D$5:$D$200,"&gt;="&amp;('1. Configuration'!$C$9+(19-1)*7)))</f>
        <v/>
      </c>
      <c r="U32" s="106">
        <f>IF($A32="","",COUNTIFS('3. Registre des congés'!$A$5:$A$200,$A32,'3. Registre des congés'!$F$5:$F$200,"Approuvé",'3. Registre des congés'!$C$5:$C$200,"&lt;="&amp;('1. Configuration'!$C$9+(20-1)*7+6),'3. Registre des congés'!$D$5:$D$200,"&gt;="&amp;('1. Configuration'!$C$9+(20-1)*7)))</f>
        <v/>
      </c>
      <c r="V32" s="106">
        <f>IF($A32="","",COUNTIFS('3. Registre des congés'!$A$5:$A$200,$A32,'3. Registre des congés'!$F$5:$F$200,"Approuvé",'3. Registre des congés'!$C$5:$C$200,"&lt;="&amp;('1. Configuration'!$C$9+(21-1)*7+6),'3. Registre des congés'!$D$5:$D$200,"&gt;="&amp;('1. Configuration'!$C$9+(21-1)*7)))</f>
        <v/>
      </c>
      <c r="W32" s="106">
        <f>IF($A32="","",COUNTIFS('3. Registre des congés'!$A$5:$A$200,$A32,'3. Registre des congés'!$F$5:$F$200,"Approuvé",'3. Registre des congés'!$C$5:$C$200,"&lt;="&amp;('1. Configuration'!$C$9+(22-1)*7+6),'3. Registre des congés'!$D$5:$D$200,"&gt;="&amp;('1. Configuration'!$C$9+(22-1)*7)))</f>
        <v/>
      </c>
      <c r="X32" s="106">
        <f>IF($A32="","",COUNTIFS('3. Registre des congés'!$A$5:$A$200,$A32,'3. Registre des congés'!$F$5:$F$200,"Approuvé",'3. Registre des congés'!$C$5:$C$200,"&lt;="&amp;('1. Configuration'!$C$9+(23-1)*7+6),'3. Registre des congés'!$D$5:$D$200,"&gt;="&amp;('1. Configuration'!$C$9+(23-1)*7)))</f>
        <v/>
      </c>
      <c r="Y32" s="106">
        <f>IF($A32="","",COUNTIFS('3. Registre des congés'!$A$5:$A$200,$A32,'3. Registre des congés'!$F$5:$F$200,"Approuvé",'3. Registre des congés'!$C$5:$C$200,"&lt;="&amp;('1. Configuration'!$C$9+(24-1)*7+6),'3. Registre des congés'!$D$5:$D$200,"&gt;="&amp;('1. Configuration'!$C$9+(24-1)*7)))</f>
        <v/>
      </c>
      <c r="Z32" s="106">
        <f>IF($A32="","",COUNTIFS('3. Registre des congés'!$A$5:$A$200,$A32,'3. Registre des congés'!$F$5:$F$200,"Approuvé",'3. Registre des congés'!$C$5:$C$200,"&lt;="&amp;('1. Configuration'!$C$9+(25-1)*7+6),'3. Registre des congés'!$D$5:$D$200,"&gt;="&amp;('1. Configuration'!$C$9+(25-1)*7)))</f>
        <v/>
      </c>
      <c r="AA32" s="106">
        <f>IF($A32="","",COUNTIFS('3. Registre des congés'!$A$5:$A$200,$A32,'3. Registre des congés'!$F$5:$F$200,"Approuvé",'3. Registre des congés'!$C$5:$C$200,"&lt;="&amp;('1. Configuration'!$C$9+(26-1)*7+6),'3. Registre des congés'!$D$5:$D$200,"&gt;="&amp;('1. Configuration'!$C$9+(26-1)*7)))</f>
        <v/>
      </c>
      <c r="AB32" s="106">
        <f>IF($A32="","",COUNTIFS('3. Registre des congés'!$A$5:$A$200,$A32,'3. Registre des congés'!$F$5:$F$200,"Approuvé",'3. Registre des congés'!$C$5:$C$200,"&lt;="&amp;('1. Configuration'!$C$9+(27-1)*7+6),'3. Registre des congés'!$D$5:$D$200,"&gt;="&amp;('1. Configuration'!$C$9+(27-1)*7)))</f>
        <v/>
      </c>
      <c r="AC32" s="106">
        <f>IF($A32="","",COUNTIFS('3. Registre des congés'!$A$5:$A$200,$A32,'3. Registre des congés'!$F$5:$F$200,"Approuvé",'3. Registre des congés'!$C$5:$C$200,"&lt;="&amp;('1. Configuration'!$C$9+(28-1)*7+6),'3. Registre des congés'!$D$5:$D$200,"&gt;="&amp;('1. Configuration'!$C$9+(28-1)*7)))</f>
        <v/>
      </c>
      <c r="AD32" s="106">
        <f>IF($A32="","",COUNTIFS('3. Registre des congés'!$A$5:$A$200,$A32,'3. Registre des congés'!$F$5:$F$200,"Approuvé",'3. Registre des congés'!$C$5:$C$200,"&lt;="&amp;('1. Configuration'!$C$9+(29-1)*7+6),'3. Registre des congés'!$D$5:$D$200,"&gt;="&amp;('1. Configuration'!$C$9+(29-1)*7)))</f>
        <v/>
      </c>
      <c r="AE32" s="106">
        <f>IF($A32="","",COUNTIFS('3. Registre des congés'!$A$5:$A$200,$A32,'3. Registre des congés'!$F$5:$F$200,"Approuvé",'3. Registre des congés'!$C$5:$C$200,"&lt;="&amp;('1. Configuration'!$C$9+(30-1)*7+6),'3. Registre des congés'!$D$5:$D$200,"&gt;="&amp;('1. Configuration'!$C$9+(30-1)*7)))</f>
        <v/>
      </c>
      <c r="AF32" s="106">
        <f>IF($A32="","",COUNTIFS('3. Registre des congés'!$A$5:$A$200,$A32,'3. Registre des congés'!$F$5:$F$200,"Approuvé",'3. Registre des congés'!$C$5:$C$200,"&lt;="&amp;('1. Configuration'!$C$9+(31-1)*7+6),'3. Registre des congés'!$D$5:$D$200,"&gt;="&amp;('1. Configuration'!$C$9+(31-1)*7)))</f>
        <v/>
      </c>
      <c r="AG32" s="106">
        <f>IF($A32="","",COUNTIFS('3. Registre des congés'!$A$5:$A$200,$A32,'3. Registre des congés'!$F$5:$F$200,"Approuvé",'3. Registre des congés'!$C$5:$C$200,"&lt;="&amp;('1. Configuration'!$C$9+(32-1)*7+6),'3. Registre des congés'!$D$5:$D$200,"&gt;="&amp;('1. Configuration'!$C$9+(32-1)*7)))</f>
        <v/>
      </c>
      <c r="AH32" s="106">
        <f>IF($A32="","",COUNTIFS('3. Registre des congés'!$A$5:$A$200,$A32,'3. Registre des congés'!$F$5:$F$200,"Approuvé",'3. Registre des congés'!$C$5:$C$200,"&lt;="&amp;('1. Configuration'!$C$9+(33-1)*7+6),'3. Registre des congés'!$D$5:$D$200,"&gt;="&amp;('1. Configuration'!$C$9+(33-1)*7)))</f>
        <v/>
      </c>
      <c r="AI32" s="106">
        <f>IF($A32="","",COUNTIFS('3. Registre des congés'!$A$5:$A$200,$A32,'3. Registre des congés'!$F$5:$F$200,"Approuvé",'3. Registre des congés'!$C$5:$C$200,"&lt;="&amp;('1. Configuration'!$C$9+(34-1)*7+6),'3. Registre des congés'!$D$5:$D$200,"&gt;="&amp;('1. Configuration'!$C$9+(34-1)*7)))</f>
        <v/>
      </c>
      <c r="AJ32" s="106">
        <f>IF($A32="","",COUNTIFS('3. Registre des congés'!$A$5:$A$200,$A32,'3. Registre des congés'!$F$5:$F$200,"Approuvé",'3. Registre des congés'!$C$5:$C$200,"&lt;="&amp;('1. Configuration'!$C$9+(35-1)*7+6),'3. Registre des congés'!$D$5:$D$200,"&gt;="&amp;('1. Configuration'!$C$9+(35-1)*7)))</f>
        <v/>
      </c>
      <c r="AK32" s="106">
        <f>IF($A32="","",COUNTIFS('3. Registre des congés'!$A$5:$A$200,$A32,'3. Registre des congés'!$F$5:$F$200,"Approuvé",'3. Registre des congés'!$C$5:$C$200,"&lt;="&amp;('1. Configuration'!$C$9+(36-1)*7+6),'3. Registre des congés'!$D$5:$D$200,"&gt;="&amp;('1. Configuration'!$C$9+(36-1)*7)))</f>
        <v/>
      </c>
      <c r="AL32" s="106">
        <f>IF($A32="","",COUNTIFS('3. Registre des congés'!$A$5:$A$200,$A32,'3. Registre des congés'!$F$5:$F$200,"Approuvé",'3. Registre des congés'!$C$5:$C$200,"&lt;="&amp;('1. Configuration'!$C$9+(37-1)*7+6),'3. Registre des congés'!$D$5:$D$200,"&gt;="&amp;('1. Configuration'!$C$9+(37-1)*7)))</f>
        <v/>
      </c>
      <c r="AM32" s="106">
        <f>IF($A32="","",COUNTIFS('3. Registre des congés'!$A$5:$A$200,$A32,'3. Registre des congés'!$F$5:$F$200,"Approuvé",'3. Registre des congés'!$C$5:$C$200,"&lt;="&amp;('1. Configuration'!$C$9+(38-1)*7+6),'3. Registre des congés'!$D$5:$D$200,"&gt;="&amp;('1. Configuration'!$C$9+(38-1)*7)))</f>
        <v/>
      </c>
      <c r="AN32" s="106">
        <f>IF($A32="","",COUNTIFS('3. Registre des congés'!$A$5:$A$200,$A32,'3. Registre des congés'!$F$5:$F$200,"Approuvé",'3. Registre des congés'!$C$5:$C$200,"&lt;="&amp;('1. Configuration'!$C$9+(39-1)*7+6),'3. Registre des congés'!$D$5:$D$200,"&gt;="&amp;('1. Configuration'!$C$9+(39-1)*7)))</f>
        <v/>
      </c>
      <c r="AO32" s="106">
        <f>IF($A32="","",COUNTIFS('3. Registre des congés'!$A$5:$A$200,$A32,'3. Registre des congés'!$F$5:$F$200,"Approuvé",'3. Registre des congés'!$C$5:$C$200,"&lt;="&amp;('1. Configuration'!$C$9+(40-1)*7+6),'3. Registre des congés'!$D$5:$D$200,"&gt;="&amp;('1. Configuration'!$C$9+(40-1)*7)))</f>
        <v/>
      </c>
      <c r="AP32" s="106">
        <f>IF($A32="","",COUNTIFS('3. Registre des congés'!$A$5:$A$200,$A32,'3. Registre des congés'!$F$5:$F$200,"Approuvé",'3. Registre des congés'!$C$5:$C$200,"&lt;="&amp;('1. Configuration'!$C$9+(41-1)*7+6),'3. Registre des congés'!$D$5:$D$200,"&gt;="&amp;('1. Configuration'!$C$9+(41-1)*7)))</f>
        <v/>
      </c>
      <c r="AQ32" s="106">
        <f>IF($A32="","",COUNTIFS('3. Registre des congés'!$A$5:$A$200,$A32,'3. Registre des congés'!$F$5:$F$200,"Approuvé",'3. Registre des congés'!$C$5:$C$200,"&lt;="&amp;('1. Configuration'!$C$9+(42-1)*7+6),'3. Registre des congés'!$D$5:$D$200,"&gt;="&amp;('1. Configuration'!$C$9+(42-1)*7)))</f>
        <v/>
      </c>
      <c r="AR32" s="106">
        <f>IF($A32="","",COUNTIFS('3. Registre des congés'!$A$5:$A$200,$A32,'3. Registre des congés'!$F$5:$F$200,"Approuvé",'3. Registre des congés'!$C$5:$C$200,"&lt;="&amp;('1. Configuration'!$C$9+(43-1)*7+6),'3. Registre des congés'!$D$5:$D$200,"&gt;="&amp;('1. Configuration'!$C$9+(43-1)*7)))</f>
        <v/>
      </c>
      <c r="AS32" s="106">
        <f>IF($A32="","",COUNTIFS('3. Registre des congés'!$A$5:$A$200,$A32,'3. Registre des congés'!$F$5:$F$200,"Approuvé",'3. Registre des congés'!$C$5:$C$200,"&lt;="&amp;('1. Configuration'!$C$9+(44-1)*7+6),'3. Registre des congés'!$D$5:$D$200,"&gt;="&amp;('1. Configuration'!$C$9+(44-1)*7)))</f>
        <v/>
      </c>
      <c r="AT32" s="106">
        <f>IF($A32="","",COUNTIFS('3. Registre des congés'!$A$5:$A$200,$A32,'3. Registre des congés'!$F$5:$F$200,"Approuvé",'3. Registre des congés'!$C$5:$C$200,"&lt;="&amp;('1. Configuration'!$C$9+(45-1)*7+6),'3. Registre des congés'!$D$5:$D$200,"&gt;="&amp;('1. Configuration'!$C$9+(45-1)*7)))</f>
        <v/>
      </c>
      <c r="AU32" s="106">
        <f>IF($A32="","",COUNTIFS('3. Registre des congés'!$A$5:$A$200,$A32,'3. Registre des congés'!$F$5:$F$200,"Approuvé",'3. Registre des congés'!$C$5:$C$200,"&lt;="&amp;('1. Configuration'!$C$9+(46-1)*7+6),'3. Registre des congés'!$D$5:$D$200,"&gt;="&amp;('1. Configuration'!$C$9+(46-1)*7)))</f>
        <v/>
      </c>
      <c r="AV32" s="106">
        <f>IF($A32="","",COUNTIFS('3. Registre des congés'!$A$5:$A$200,$A32,'3. Registre des congés'!$F$5:$F$200,"Approuvé",'3. Registre des congés'!$C$5:$C$200,"&lt;="&amp;('1. Configuration'!$C$9+(47-1)*7+6),'3. Registre des congés'!$D$5:$D$200,"&gt;="&amp;('1. Configuration'!$C$9+(47-1)*7)))</f>
        <v/>
      </c>
      <c r="AW32" s="106">
        <f>IF($A32="","",COUNTIFS('3. Registre des congés'!$A$5:$A$200,$A32,'3. Registre des congés'!$F$5:$F$200,"Approuvé",'3. Registre des congés'!$C$5:$C$200,"&lt;="&amp;('1. Configuration'!$C$9+(48-1)*7+6),'3. Registre des congés'!$D$5:$D$200,"&gt;="&amp;('1. Configuration'!$C$9+(48-1)*7)))</f>
        <v/>
      </c>
      <c r="AX32" s="106">
        <f>IF($A32="","",COUNTIFS('3. Registre des congés'!$A$5:$A$200,$A32,'3. Registre des congés'!$F$5:$F$200,"Approuvé",'3. Registre des congés'!$C$5:$C$200,"&lt;="&amp;('1. Configuration'!$C$9+(49-1)*7+6),'3. Registre des congés'!$D$5:$D$200,"&gt;="&amp;('1. Configuration'!$C$9+(49-1)*7)))</f>
        <v/>
      </c>
      <c r="AY32" s="106">
        <f>IF($A32="","",COUNTIFS('3. Registre des congés'!$A$5:$A$200,$A32,'3. Registre des congés'!$F$5:$F$200,"Approuvé",'3. Registre des congés'!$C$5:$C$200,"&lt;="&amp;('1. Configuration'!$C$9+(50-1)*7+6),'3. Registre des congés'!$D$5:$D$200,"&gt;="&amp;('1. Configuration'!$C$9+(50-1)*7)))</f>
        <v/>
      </c>
      <c r="AZ32" s="106">
        <f>IF($A32="","",COUNTIFS('3. Registre des congés'!$A$5:$A$200,$A32,'3. Registre des congés'!$F$5:$F$200,"Approuvé",'3. Registre des congés'!$C$5:$C$200,"&lt;="&amp;('1. Configuration'!$C$9+(51-1)*7+6),'3. Registre des congés'!$D$5:$D$200,"&gt;="&amp;('1. Configuration'!$C$9+(51-1)*7)))</f>
        <v/>
      </c>
      <c r="BA32" s="106">
        <f>IF($A32="","",COUNTIFS('3. Registre des congés'!$A$5:$A$200,$A32,'3. Registre des congés'!$F$5:$F$200,"Approuvé",'3. Registre des congés'!$C$5:$C$200,"&lt;="&amp;('1. Configuration'!$C$9+(52-1)*7+6),'3. Registre des congés'!$D$5:$D$200,"&gt;="&amp;('1. Configuration'!$C$9+(52-1)*7)))</f>
        <v/>
      </c>
    </row>
    <row r="33" ht="18" customHeight="1" s="55">
      <c r="A33" s="105">
        <f>IF('2. Employés'!A33="","",'2. Employés'!A33)</f>
        <v/>
      </c>
      <c r="B33" s="106">
        <f>IF($A33="","",COUNTIFS('3. Registre des congés'!$A$5:$A$200,$A33,'3. Registre des congés'!$F$5:$F$200,"Approuvé",'3. Registre des congés'!$C$5:$C$200,"&lt;="&amp;('1. Configuration'!$C$9+(1-1)*7+6),'3. Registre des congés'!$D$5:$D$200,"&gt;="&amp;('1. Configuration'!$C$9+(1-1)*7)))</f>
        <v/>
      </c>
      <c r="C33" s="106">
        <f>IF($A33="","",COUNTIFS('3. Registre des congés'!$A$5:$A$200,$A33,'3. Registre des congés'!$F$5:$F$200,"Approuvé",'3. Registre des congés'!$C$5:$C$200,"&lt;="&amp;('1. Configuration'!$C$9+(2-1)*7+6),'3. Registre des congés'!$D$5:$D$200,"&gt;="&amp;('1. Configuration'!$C$9+(2-1)*7)))</f>
        <v/>
      </c>
      <c r="D33" s="106">
        <f>IF($A33="","",COUNTIFS('3. Registre des congés'!$A$5:$A$200,$A33,'3. Registre des congés'!$F$5:$F$200,"Approuvé",'3. Registre des congés'!$C$5:$C$200,"&lt;="&amp;('1. Configuration'!$C$9+(3-1)*7+6),'3. Registre des congés'!$D$5:$D$200,"&gt;="&amp;('1. Configuration'!$C$9+(3-1)*7)))</f>
        <v/>
      </c>
      <c r="E33" s="106">
        <f>IF($A33="","",COUNTIFS('3. Registre des congés'!$A$5:$A$200,$A33,'3. Registre des congés'!$F$5:$F$200,"Approuvé",'3. Registre des congés'!$C$5:$C$200,"&lt;="&amp;('1. Configuration'!$C$9+(4-1)*7+6),'3. Registre des congés'!$D$5:$D$200,"&gt;="&amp;('1. Configuration'!$C$9+(4-1)*7)))</f>
        <v/>
      </c>
      <c r="F33" s="106">
        <f>IF($A33="","",COUNTIFS('3. Registre des congés'!$A$5:$A$200,$A33,'3. Registre des congés'!$F$5:$F$200,"Approuvé",'3. Registre des congés'!$C$5:$C$200,"&lt;="&amp;('1. Configuration'!$C$9+(5-1)*7+6),'3. Registre des congés'!$D$5:$D$200,"&gt;="&amp;('1. Configuration'!$C$9+(5-1)*7)))</f>
        <v/>
      </c>
      <c r="G33" s="106">
        <f>IF($A33="","",COUNTIFS('3. Registre des congés'!$A$5:$A$200,$A33,'3. Registre des congés'!$F$5:$F$200,"Approuvé",'3. Registre des congés'!$C$5:$C$200,"&lt;="&amp;('1. Configuration'!$C$9+(6-1)*7+6),'3. Registre des congés'!$D$5:$D$200,"&gt;="&amp;('1. Configuration'!$C$9+(6-1)*7)))</f>
        <v/>
      </c>
      <c r="H33" s="106">
        <f>IF($A33="","",COUNTIFS('3. Registre des congés'!$A$5:$A$200,$A33,'3. Registre des congés'!$F$5:$F$200,"Approuvé",'3. Registre des congés'!$C$5:$C$200,"&lt;="&amp;('1. Configuration'!$C$9+(7-1)*7+6),'3. Registre des congés'!$D$5:$D$200,"&gt;="&amp;('1. Configuration'!$C$9+(7-1)*7)))</f>
        <v/>
      </c>
      <c r="I33" s="106">
        <f>IF($A33="","",COUNTIFS('3. Registre des congés'!$A$5:$A$200,$A33,'3. Registre des congés'!$F$5:$F$200,"Approuvé",'3. Registre des congés'!$C$5:$C$200,"&lt;="&amp;('1. Configuration'!$C$9+(8-1)*7+6),'3. Registre des congés'!$D$5:$D$200,"&gt;="&amp;('1. Configuration'!$C$9+(8-1)*7)))</f>
        <v/>
      </c>
      <c r="J33" s="106">
        <f>IF($A33="","",COUNTIFS('3. Registre des congés'!$A$5:$A$200,$A33,'3. Registre des congés'!$F$5:$F$200,"Approuvé",'3. Registre des congés'!$C$5:$C$200,"&lt;="&amp;('1. Configuration'!$C$9+(9-1)*7+6),'3. Registre des congés'!$D$5:$D$200,"&gt;="&amp;('1. Configuration'!$C$9+(9-1)*7)))</f>
        <v/>
      </c>
      <c r="K33" s="106">
        <f>IF($A33="","",COUNTIFS('3. Registre des congés'!$A$5:$A$200,$A33,'3. Registre des congés'!$F$5:$F$200,"Approuvé",'3. Registre des congés'!$C$5:$C$200,"&lt;="&amp;('1. Configuration'!$C$9+(10-1)*7+6),'3. Registre des congés'!$D$5:$D$200,"&gt;="&amp;('1. Configuration'!$C$9+(10-1)*7)))</f>
        <v/>
      </c>
      <c r="L33" s="106">
        <f>IF($A33="","",COUNTIFS('3. Registre des congés'!$A$5:$A$200,$A33,'3. Registre des congés'!$F$5:$F$200,"Approuvé",'3. Registre des congés'!$C$5:$C$200,"&lt;="&amp;('1. Configuration'!$C$9+(11-1)*7+6),'3. Registre des congés'!$D$5:$D$200,"&gt;="&amp;('1. Configuration'!$C$9+(11-1)*7)))</f>
        <v/>
      </c>
      <c r="M33" s="106">
        <f>IF($A33="","",COUNTIFS('3. Registre des congés'!$A$5:$A$200,$A33,'3. Registre des congés'!$F$5:$F$200,"Approuvé",'3. Registre des congés'!$C$5:$C$200,"&lt;="&amp;('1. Configuration'!$C$9+(12-1)*7+6),'3. Registre des congés'!$D$5:$D$200,"&gt;="&amp;('1. Configuration'!$C$9+(12-1)*7)))</f>
        <v/>
      </c>
      <c r="N33" s="106">
        <f>IF($A33="","",COUNTIFS('3. Registre des congés'!$A$5:$A$200,$A33,'3. Registre des congés'!$F$5:$F$200,"Approuvé",'3. Registre des congés'!$C$5:$C$200,"&lt;="&amp;('1. Configuration'!$C$9+(13-1)*7+6),'3. Registre des congés'!$D$5:$D$200,"&gt;="&amp;('1. Configuration'!$C$9+(13-1)*7)))</f>
        <v/>
      </c>
      <c r="O33" s="106">
        <f>IF($A33="","",COUNTIFS('3. Registre des congés'!$A$5:$A$200,$A33,'3. Registre des congés'!$F$5:$F$200,"Approuvé",'3. Registre des congés'!$C$5:$C$200,"&lt;="&amp;('1. Configuration'!$C$9+(14-1)*7+6),'3. Registre des congés'!$D$5:$D$200,"&gt;="&amp;('1. Configuration'!$C$9+(14-1)*7)))</f>
        <v/>
      </c>
      <c r="P33" s="106">
        <f>IF($A33="","",COUNTIFS('3. Registre des congés'!$A$5:$A$200,$A33,'3. Registre des congés'!$F$5:$F$200,"Approuvé",'3. Registre des congés'!$C$5:$C$200,"&lt;="&amp;('1. Configuration'!$C$9+(15-1)*7+6),'3. Registre des congés'!$D$5:$D$200,"&gt;="&amp;('1. Configuration'!$C$9+(15-1)*7)))</f>
        <v/>
      </c>
      <c r="Q33" s="106">
        <f>IF($A33="","",COUNTIFS('3. Registre des congés'!$A$5:$A$200,$A33,'3. Registre des congés'!$F$5:$F$200,"Approuvé",'3. Registre des congés'!$C$5:$C$200,"&lt;="&amp;('1. Configuration'!$C$9+(16-1)*7+6),'3. Registre des congés'!$D$5:$D$200,"&gt;="&amp;('1. Configuration'!$C$9+(16-1)*7)))</f>
        <v/>
      </c>
      <c r="R33" s="106">
        <f>IF($A33="","",COUNTIFS('3. Registre des congés'!$A$5:$A$200,$A33,'3. Registre des congés'!$F$5:$F$200,"Approuvé",'3. Registre des congés'!$C$5:$C$200,"&lt;="&amp;('1. Configuration'!$C$9+(17-1)*7+6),'3. Registre des congés'!$D$5:$D$200,"&gt;="&amp;('1. Configuration'!$C$9+(17-1)*7)))</f>
        <v/>
      </c>
      <c r="S33" s="106">
        <f>IF($A33="","",COUNTIFS('3. Registre des congés'!$A$5:$A$200,$A33,'3. Registre des congés'!$F$5:$F$200,"Approuvé",'3. Registre des congés'!$C$5:$C$200,"&lt;="&amp;('1. Configuration'!$C$9+(18-1)*7+6),'3. Registre des congés'!$D$5:$D$200,"&gt;="&amp;('1. Configuration'!$C$9+(18-1)*7)))</f>
        <v/>
      </c>
      <c r="T33" s="106">
        <f>IF($A33="","",COUNTIFS('3. Registre des congés'!$A$5:$A$200,$A33,'3. Registre des congés'!$F$5:$F$200,"Approuvé",'3. Registre des congés'!$C$5:$C$200,"&lt;="&amp;('1. Configuration'!$C$9+(19-1)*7+6),'3. Registre des congés'!$D$5:$D$200,"&gt;="&amp;('1. Configuration'!$C$9+(19-1)*7)))</f>
        <v/>
      </c>
      <c r="U33" s="106">
        <f>IF($A33="","",COUNTIFS('3. Registre des congés'!$A$5:$A$200,$A33,'3. Registre des congés'!$F$5:$F$200,"Approuvé",'3. Registre des congés'!$C$5:$C$200,"&lt;="&amp;('1. Configuration'!$C$9+(20-1)*7+6),'3. Registre des congés'!$D$5:$D$200,"&gt;="&amp;('1. Configuration'!$C$9+(20-1)*7)))</f>
        <v/>
      </c>
      <c r="V33" s="106">
        <f>IF($A33="","",COUNTIFS('3. Registre des congés'!$A$5:$A$200,$A33,'3. Registre des congés'!$F$5:$F$200,"Approuvé",'3. Registre des congés'!$C$5:$C$200,"&lt;="&amp;('1. Configuration'!$C$9+(21-1)*7+6),'3. Registre des congés'!$D$5:$D$200,"&gt;="&amp;('1. Configuration'!$C$9+(21-1)*7)))</f>
        <v/>
      </c>
      <c r="W33" s="106">
        <f>IF($A33="","",COUNTIFS('3. Registre des congés'!$A$5:$A$200,$A33,'3. Registre des congés'!$F$5:$F$200,"Approuvé",'3. Registre des congés'!$C$5:$C$200,"&lt;="&amp;('1. Configuration'!$C$9+(22-1)*7+6),'3. Registre des congés'!$D$5:$D$200,"&gt;="&amp;('1. Configuration'!$C$9+(22-1)*7)))</f>
        <v/>
      </c>
      <c r="X33" s="106">
        <f>IF($A33="","",COUNTIFS('3. Registre des congés'!$A$5:$A$200,$A33,'3. Registre des congés'!$F$5:$F$200,"Approuvé",'3. Registre des congés'!$C$5:$C$200,"&lt;="&amp;('1. Configuration'!$C$9+(23-1)*7+6),'3. Registre des congés'!$D$5:$D$200,"&gt;="&amp;('1. Configuration'!$C$9+(23-1)*7)))</f>
        <v/>
      </c>
      <c r="Y33" s="106">
        <f>IF($A33="","",COUNTIFS('3. Registre des congés'!$A$5:$A$200,$A33,'3. Registre des congés'!$F$5:$F$200,"Approuvé",'3. Registre des congés'!$C$5:$C$200,"&lt;="&amp;('1. Configuration'!$C$9+(24-1)*7+6),'3. Registre des congés'!$D$5:$D$200,"&gt;="&amp;('1. Configuration'!$C$9+(24-1)*7)))</f>
        <v/>
      </c>
      <c r="Z33" s="106">
        <f>IF($A33="","",COUNTIFS('3. Registre des congés'!$A$5:$A$200,$A33,'3. Registre des congés'!$F$5:$F$200,"Approuvé",'3. Registre des congés'!$C$5:$C$200,"&lt;="&amp;('1. Configuration'!$C$9+(25-1)*7+6),'3. Registre des congés'!$D$5:$D$200,"&gt;="&amp;('1. Configuration'!$C$9+(25-1)*7)))</f>
        <v/>
      </c>
      <c r="AA33" s="106">
        <f>IF($A33="","",COUNTIFS('3. Registre des congés'!$A$5:$A$200,$A33,'3. Registre des congés'!$F$5:$F$200,"Approuvé",'3. Registre des congés'!$C$5:$C$200,"&lt;="&amp;('1. Configuration'!$C$9+(26-1)*7+6),'3. Registre des congés'!$D$5:$D$200,"&gt;="&amp;('1. Configuration'!$C$9+(26-1)*7)))</f>
        <v/>
      </c>
      <c r="AB33" s="106">
        <f>IF($A33="","",COUNTIFS('3. Registre des congés'!$A$5:$A$200,$A33,'3. Registre des congés'!$F$5:$F$200,"Approuvé",'3. Registre des congés'!$C$5:$C$200,"&lt;="&amp;('1. Configuration'!$C$9+(27-1)*7+6),'3. Registre des congés'!$D$5:$D$200,"&gt;="&amp;('1. Configuration'!$C$9+(27-1)*7)))</f>
        <v/>
      </c>
      <c r="AC33" s="106">
        <f>IF($A33="","",COUNTIFS('3. Registre des congés'!$A$5:$A$200,$A33,'3. Registre des congés'!$F$5:$F$200,"Approuvé",'3. Registre des congés'!$C$5:$C$200,"&lt;="&amp;('1. Configuration'!$C$9+(28-1)*7+6),'3. Registre des congés'!$D$5:$D$200,"&gt;="&amp;('1. Configuration'!$C$9+(28-1)*7)))</f>
        <v/>
      </c>
      <c r="AD33" s="106">
        <f>IF($A33="","",COUNTIFS('3. Registre des congés'!$A$5:$A$200,$A33,'3. Registre des congés'!$F$5:$F$200,"Approuvé",'3. Registre des congés'!$C$5:$C$200,"&lt;="&amp;('1. Configuration'!$C$9+(29-1)*7+6),'3. Registre des congés'!$D$5:$D$200,"&gt;="&amp;('1. Configuration'!$C$9+(29-1)*7)))</f>
        <v/>
      </c>
      <c r="AE33" s="106">
        <f>IF($A33="","",COUNTIFS('3. Registre des congés'!$A$5:$A$200,$A33,'3. Registre des congés'!$F$5:$F$200,"Approuvé",'3. Registre des congés'!$C$5:$C$200,"&lt;="&amp;('1. Configuration'!$C$9+(30-1)*7+6),'3. Registre des congés'!$D$5:$D$200,"&gt;="&amp;('1. Configuration'!$C$9+(30-1)*7)))</f>
        <v/>
      </c>
      <c r="AF33" s="106">
        <f>IF($A33="","",COUNTIFS('3. Registre des congés'!$A$5:$A$200,$A33,'3. Registre des congés'!$F$5:$F$200,"Approuvé",'3. Registre des congés'!$C$5:$C$200,"&lt;="&amp;('1. Configuration'!$C$9+(31-1)*7+6),'3. Registre des congés'!$D$5:$D$200,"&gt;="&amp;('1. Configuration'!$C$9+(31-1)*7)))</f>
        <v/>
      </c>
      <c r="AG33" s="106">
        <f>IF($A33="","",COUNTIFS('3. Registre des congés'!$A$5:$A$200,$A33,'3. Registre des congés'!$F$5:$F$200,"Approuvé",'3. Registre des congés'!$C$5:$C$200,"&lt;="&amp;('1. Configuration'!$C$9+(32-1)*7+6),'3. Registre des congés'!$D$5:$D$200,"&gt;="&amp;('1. Configuration'!$C$9+(32-1)*7)))</f>
        <v/>
      </c>
      <c r="AH33" s="106">
        <f>IF($A33="","",COUNTIFS('3. Registre des congés'!$A$5:$A$200,$A33,'3. Registre des congés'!$F$5:$F$200,"Approuvé",'3. Registre des congés'!$C$5:$C$200,"&lt;="&amp;('1. Configuration'!$C$9+(33-1)*7+6),'3. Registre des congés'!$D$5:$D$200,"&gt;="&amp;('1. Configuration'!$C$9+(33-1)*7)))</f>
        <v/>
      </c>
      <c r="AI33" s="106">
        <f>IF($A33="","",COUNTIFS('3. Registre des congés'!$A$5:$A$200,$A33,'3. Registre des congés'!$F$5:$F$200,"Approuvé",'3. Registre des congés'!$C$5:$C$200,"&lt;="&amp;('1. Configuration'!$C$9+(34-1)*7+6),'3. Registre des congés'!$D$5:$D$200,"&gt;="&amp;('1. Configuration'!$C$9+(34-1)*7)))</f>
        <v/>
      </c>
      <c r="AJ33" s="106">
        <f>IF($A33="","",COUNTIFS('3. Registre des congés'!$A$5:$A$200,$A33,'3. Registre des congés'!$F$5:$F$200,"Approuvé",'3. Registre des congés'!$C$5:$C$200,"&lt;="&amp;('1. Configuration'!$C$9+(35-1)*7+6),'3. Registre des congés'!$D$5:$D$200,"&gt;="&amp;('1. Configuration'!$C$9+(35-1)*7)))</f>
        <v/>
      </c>
      <c r="AK33" s="106">
        <f>IF($A33="","",COUNTIFS('3. Registre des congés'!$A$5:$A$200,$A33,'3. Registre des congés'!$F$5:$F$200,"Approuvé",'3. Registre des congés'!$C$5:$C$200,"&lt;="&amp;('1. Configuration'!$C$9+(36-1)*7+6),'3. Registre des congés'!$D$5:$D$200,"&gt;="&amp;('1. Configuration'!$C$9+(36-1)*7)))</f>
        <v/>
      </c>
      <c r="AL33" s="106">
        <f>IF($A33="","",COUNTIFS('3. Registre des congés'!$A$5:$A$200,$A33,'3. Registre des congés'!$F$5:$F$200,"Approuvé",'3. Registre des congés'!$C$5:$C$200,"&lt;="&amp;('1. Configuration'!$C$9+(37-1)*7+6),'3. Registre des congés'!$D$5:$D$200,"&gt;="&amp;('1. Configuration'!$C$9+(37-1)*7)))</f>
        <v/>
      </c>
      <c r="AM33" s="106">
        <f>IF($A33="","",COUNTIFS('3. Registre des congés'!$A$5:$A$200,$A33,'3. Registre des congés'!$F$5:$F$200,"Approuvé",'3. Registre des congés'!$C$5:$C$200,"&lt;="&amp;('1. Configuration'!$C$9+(38-1)*7+6),'3. Registre des congés'!$D$5:$D$200,"&gt;="&amp;('1. Configuration'!$C$9+(38-1)*7)))</f>
        <v/>
      </c>
      <c r="AN33" s="106">
        <f>IF($A33="","",COUNTIFS('3. Registre des congés'!$A$5:$A$200,$A33,'3. Registre des congés'!$F$5:$F$200,"Approuvé",'3. Registre des congés'!$C$5:$C$200,"&lt;="&amp;('1. Configuration'!$C$9+(39-1)*7+6),'3. Registre des congés'!$D$5:$D$200,"&gt;="&amp;('1. Configuration'!$C$9+(39-1)*7)))</f>
        <v/>
      </c>
      <c r="AO33" s="106">
        <f>IF($A33="","",COUNTIFS('3. Registre des congés'!$A$5:$A$200,$A33,'3. Registre des congés'!$F$5:$F$200,"Approuvé",'3. Registre des congés'!$C$5:$C$200,"&lt;="&amp;('1. Configuration'!$C$9+(40-1)*7+6),'3. Registre des congés'!$D$5:$D$200,"&gt;="&amp;('1. Configuration'!$C$9+(40-1)*7)))</f>
        <v/>
      </c>
      <c r="AP33" s="106">
        <f>IF($A33="","",COUNTIFS('3. Registre des congés'!$A$5:$A$200,$A33,'3. Registre des congés'!$F$5:$F$200,"Approuvé",'3. Registre des congés'!$C$5:$C$200,"&lt;="&amp;('1. Configuration'!$C$9+(41-1)*7+6),'3. Registre des congés'!$D$5:$D$200,"&gt;="&amp;('1. Configuration'!$C$9+(41-1)*7)))</f>
        <v/>
      </c>
      <c r="AQ33" s="106">
        <f>IF($A33="","",COUNTIFS('3. Registre des congés'!$A$5:$A$200,$A33,'3. Registre des congés'!$F$5:$F$200,"Approuvé",'3. Registre des congés'!$C$5:$C$200,"&lt;="&amp;('1. Configuration'!$C$9+(42-1)*7+6),'3. Registre des congés'!$D$5:$D$200,"&gt;="&amp;('1. Configuration'!$C$9+(42-1)*7)))</f>
        <v/>
      </c>
      <c r="AR33" s="106">
        <f>IF($A33="","",COUNTIFS('3. Registre des congés'!$A$5:$A$200,$A33,'3. Registre des congés'!$F$5:$F$200,"Approuvé",'3. Registre des congés'!$C$5:$C$200,"&lt;="&amp;('1. Configuration'!$C$9+(43-1)*7+6),'3. Registre des congés'!$D$5:$D$200,"&gt;="&amp;('1. Configuration'!$C$9+(43-1)*7)))</f>
        <v/>
      </c>
      <c r="AS33" s="106">
        <f>IF($A33="","",COUNTIFS('3. Registre des congés'!$A$5:$A$200,$A33,'3. Registre des congés'!$F$5:$F$200,"Approuvé",'3. Registre des congés'!$C$5:$C$200,"&lt;="&amp;('1. Configuration'!$C$9+(44-1)*7+6),'3. Registre des congés'!$D$5:$D$200,"&gt;="&amp;('1. Configuration'!$C$9+(44-1)*7)))</f>
        <v/>
      </c>
      <c r="AT33" s="106">
        <f>IF($A33="","",COUNTIFS('3. Registre des congés'!$A$5:$A$200,$A33,'3. Registre des congés'!$F$5:$F$200,"Approuvé",'3. Registre des congés'!$C$5:$C$200,"&lt;="&amp;('1. Configuration'!$C$9+(45-1)*7+6),'3. Registre des congés'!$D$5:$D$200,"&gt;="&amp;('1. Configuration'!$C$9+(45-1)*7)))</f>
        <v/>
      </c>
      <c r="AU33" s="106">
        <f>IF($A33="","",COUNTIFS('3. Registre des congés'!$A$5:$A$200,$A33,'3. Registre des congés'!$F$5:$F$200,"Approuvé",'3. Registre des congés'!$C$5:$C$200,"&lt;="&amp;('1. Configuration'!$C$9+(46-1)*7+6),'3. Registre des congés'!$D$5:$D$200,"&gt;="&amp;('1. Configuration'!$C$9+(46-1)*7)))</f>
        <v/>
      </c>
      <c r="AV33" s="106">
        <f>IF($A33="","",COUNTIFS('3. Registre des congés'!$A$5:$A$200,$A33,'3. Registre des congés'!$F$5:$F$200,"Approuvé",'3. Registre des congés'!$C$5:$C$200,"&lt;="&amp;('1. Configuration'!$C$9+(47-1)*7+6),'3. Registre des congés'!$D$5:$D$200,"&gt;="&amp;('1. Configuration'!$C$9+(47-1)*7)))</f>
        <v/>
      </c>
      <c r="AW33" s="106">
        <f>IF($A33="","",COUNTIFS('3. Registre des congés'!$A$5:$A$200,$A33,'3. Registre des congés'!$F$5:$F$200,"Approuvé",'3. Registre des congés'!$C$5:$C$200,"&lt;="&amp;('1. Configuration'!$C$9+(48-1)*7+6),'3. Registre des congés'!$D$5:$D$200,"&gt;="&amp;('1. Configuration'!$C$9+(48-1)*7)))</f>
        <v/>
      </c>
      <c r="AX33" s="106">
        <f>IF($A33="","",COUNTIFS('3. Registre des congés'!$A$5:$A$200,$A33,'3. Registre des congés'!$F$5:$F$200,"Approuvé",'3. Registre des congés'!$C$5:$C$200,"&lt;="&amp;('1. Configuration'!$C$9+(49-1)*7+6),'3. Registre des congés'!$D$5:$D$200,"&gt;="&amp;('1. Configuration'!$C$9+(49-1)*7)))</f>
        <v/>
      </c>
      <c r="AY33" s="106">
        <f>IF($A33="","",COUNTIFS('3. Registre des congés'!$A$5:$A$200,$A33,'3. Registre des congés'!$F$5:$F$200,"Approuvé",'3. Registre des congés'!$C$5:$C$200,"&lt;="&amp;('1. Configuration'!$C$9+(50-1)*7+6),'3. Registre des congés'!$D$5:$D$200,"&gt;="&amp;('1. Configuration'!$C$9+(50-1)*7)))</f>
        <v/>
      </c>
      <c r="AZ33" s="106">
        <f>IF($A33="","",COUNTIFS('3. Registre des congés'!$A$5:$A$200,$A33,'3. Registre des congés'!$F$5:$F$200,"Approuvé",'3. Registre des congés'!$C$5:$C$200,"&lt;="&amp;('1. Configuration'!$C$9+(51-1)*7+6),'3. Registre des congés'!$D$5:$D$200,"&gt;="&amp;('1. Configuration'!$C$9+(51-1)*7)))</f>
        <v/>
      </c>
      <c r="BA33" s="106">
        <f>IF($A33="","",COUNTIFS('3. Registre des congés'!$A$5:$A$200,$A33,'3. Registre des congés'!$F$5:$F$200,"Approuvé",'3. Registre des congés'!$C$5:$C$200,"&lt;="&amp;('1. Configuration'!$C$9+(52-1)*7+6),'3. Registre des congés'!$D$5:$D$200,"&gt;="&amp;('1. Configuration'!$C$9+(52-1)*7)))</f>
        <v/>
      </c>
    </row>
    <row r="34" ht="18" customHeight="1" s="55">
      <c r="A34" s="105">
        <f>IF('2. Employés'!A34="","",'2. Employés'!A34)</f>
        <v/>
      </c>
      <c r="B34" s="106">
        <f>IF($A34="","",COUNTIFS('3. Registre des congés'!$A$5:$A$200,$A34,'3. Registre des congés'!$F$5:$F$200,"Approuvé",'3. Registre des congés'!$C$5:$C$200,"&lt;="&amp;('1. Configuration'!$C$9+(1-1)*7+6),'3. Registre des congés'!$D$5:$D$200,"&gt;="&amp;('1. Configuration'!$C$9+(1-1)*7)))</f>
        <v/>
      </c>
      <c r="C34" s="106">
        <f>IF($A34="","",COUNTIFS('3. Registre des congés'!$A$5:$A$200,$A34,'3. Registre des congés'!$F$5:$F$200,"Approuvé",'3. Registre des congés'!$C$5:$C$200,"&lt;="&amp;('1. Configuration'!$C$9+(2-1)*7+6),'3. Registre des congés'!$D$5:$D$200,"&gt;="&amp;('1. Configuration'!$C$9+(2-1)*7)))</f>
        <v/>
      </c>
      <c r="D34" s="106">
        <f>IF($A34="","",COUNTIFS('3. Registre des congés'!$A$5:$A$200,$A34,'3. Registre des congés'!$F$5:$F$200,"Approuvé",'3. Registre des congés'!$C$5:$C$200,"&lt;="&amp;('1. Configuration'!$C$9+(3-1)*7+6),'3. Registre des congés'!$D$5:$D$200,"&gt;="&amp;('1. Configuration'!$C$9+(3-1)*7)))</f>
        <v/>
      </c>
      <c r="E34" s="106">
        <f>IF($A34="","",COUNTIFS('3. Registre des congés'!$A$5:$A$200,$A34,'3. Registre des congés'!$F$5:$F$200,"Approuvé",'3. Registre des congés'!$C$5:$C$200,"&lt;="&amp;('1. Configuration'!$C$9+(4-1)*7+6),'3. Registre des congés'!$D$5:$D$200,"&gt;="&amp;('1. Configuration'!$C$9+(4-1)*7)))</f>
        <v/>
      </c>
      <c r="F34" s="106">
        <f>IF($A34="","",COUNTIFS('3. Registre des congés'!$A$5:$A$200,$A34,'3. Registre des congés'!$F$5:$F$200,"Approuvé",'3. Registre des congés'!$C$5:$C$200,"&lt;="&amp;('1. Configuration'!$C$9+(5-1)*7+6),'3. Registre des congés'!$D$5:$D$200,"&gt;="&amp;('1. Configuration'!$C$9+(5-1)*7)))</f>
        <v/>
      </c>
      <c r="G34" s="106">
        <f>IF($A34="","",COUNTIFS('3. Registre des congés'!$A$5:$A$200,$A34,'3. Registre des congés'!$F$5:$F$200,"Approuvé",'3. Registre des congés'!$C$5:$C$200,"&lt;="&amp;('1. Configuration'!$C$9+(6-1)*7+6),'3. Registre des congés'!$D$5:$D$200,"&gt;="&amp;('1. Configuration'!$C$9+(6-1)*7)))</f>
        <v/>
      </c>
      <c r="H34" s="106">
        <f>IF($A34="","",COUNTIFS('3. Registre des congés'!$A$5:$A$200,$A34,'3. Registre des congés'!$F$5:$F$200,"Approuvé",'3. Registre des congés'!$C$5:$C$200,"&lt;="&amp;('1. Configuration'!$C$9+(7-1)*7+6),'3. Registre des congés'!$D$5:$D$200,"&gt;="&amp;('1. Configuration'!$C$9+(7-1)*7)))</f>
        <v/>
      </c>
      <c r="I34" s="106">
        <f>IF($A34="","",COUNTIFS('3. Registre des congés'!$A$5:$A$200,$A34,'3. Registre des congés'!$F$5:$F$200,"Approuvé",'3. Registre des congés'!$C$5:$C$200,"&lt;="&amp;('1. Configuration'!$C$9+(8-1)*7+6),'3. Registre des congés'!$D$5:$D$200,"&gt;="&amp;('1. Configuration'!$C$9+(8-1)*7)))</f>
        <v/>
      </c>
      <c r="J34" s="106">
        <f>IF($A34="","",COUNTIFS('3. Registre des congés'!$A$5:$A$200,$A34,'3. Registre des congés'!$F$5:$F$200,"Approuvé",'3. Registre des congés'!$C$5:$C$200,"&lt;="&amp;('1. Configuration'!$C$9+(9-1)*7+6),'3. Registre des congés'!$D$5:$D$200,"&gt;="&amp;('1. Configuration'!$C$9+(9-1)*7)))</f>
        <v/>
      </c>
      <c r="K34" s="106">
        <f>IF($A34="","",COUNTIFS('3. Registre des congés'!$A$5:$A$200,$A34,'3. Registre des congés'!$F$5:$F$200,"Approuvé",'3. Registre des congés'!$C$5:$C$200,"&lt;="&amp;('1. Configuration'!$C$9+(10-1)*7+6),'3. Registre des congés'!$D$5:$D$200,"&gt;="&amp;('1. Configuration'!$C$9+(10-1)*7)))</f>
        <v/>
      </c>
      <c r="L34" s="106">
        <f>IF($A34="","",COUNTIFS('3. Registre des congés'!$A$5:$A$200,$A34,'3. Registre des congés'!$F$5:$F$200,"Approuvé",'3. Registre des congés'!$C$5:$C$200,"&lt;="&amp;('1. Configuration'!$C$9+(11-1)*7+6),'3. Registre des congés'!$D$5:$D$200,"&gt;="&amp;('1. Configuration'!$C$9+(11-1)*7)))</f>
        <v/>
      </c>
      <c r="M34" s="106">
        <f>IF($A34="","",COUNTIFS('3. Registre des congés'!$A$5:$A$200,$A34,'3. Registre des congés'!$F$5:$F$200,"Approuvé",'3. Registre des congés'!$C$5:$C$200,"&lt;="&amp;('1. Configuration'!$C$9+(12-1)*7+6),'3. Registre des congés'!$D$5:$D$200,"&gt;="&amp;('1. Configuration'!$C$9+(12-1)*7)))</f>
        <v/>
      </c>
      <c r="N34" s="106">
        <f>IF($A34="","",COUNTIFS('3. Registre des congés'!$A$5:$A$200,$A34,'3. Registre des congés'!$F$5:$F$200,"Approuvé",'3. Registre des congés'!$C$5:$C$200,"&lt;="&amp;('1. Configuration'!$C$9+(13-1)*7+6),'3. Registre des congés'!$D$5:$D$200,"&gt;="&amp;('1. Configuration'!$C$9+(13-1)*7)))</f>
        <v/>
      </c>
      <c r="O34" s="106">
        <f>IF($A34="","",COUNTIFS('3. Registre des congés'!$A$5:$A$200,$A34,'3. Registre des congés'!$F$5:$F$200,"Approuvé",'3. Registre des congés'!$C$5:$C$200,"&lt;="&amp;('1. Configuration'!$C$9+(14-1)*7+6),'3. Registre des congés'!$D$5:$D$200,"&gt;="&amp;('1. Configuration'!$C$9+(14-1)*7)))</f>
        <v/>
      </c>
      <c r="P34" s="106">
        <f>IF($A34="","",COUNTIFS('3. Registre des congés'!$A$5:$A$200,$A34,'3. Registre des congés'!$F$5:$F$200,"Approuvé",'3. Registre des congés'!$C$5:$C$200,"&lt;="&amp;('1. Configuration'!$C$9+(15-1)*7+6),'3. Registre des congés'!$D$5:$D$200,"&gt;="&amp;('1. Configuration'!$C$9+(15-1)*7)))</f>
        <v/>
      </c>
      <c r="Q34" s="106">
        <f>IF($A34="","",COUNTIFS('3. Registre des congés'!$A$5:$A$200,$A34,'3. Registre des congés'!$F$5:$F$200,"Approuvé",'3. Registre des congés'!$C$5:$C$200,"&lt;="&amp;('1. Configuration'!$C$9+(16-1)*7+6),'3. Registre des congés'!$D$5:$D$200,"&gt;="&amp;('1. Configuration'!$C$9+(16-1)*7)))</f>
        <v/>
      </c>
      <c r="R34" s="106">
        <f>IF($A34="","",COUNTIFS('3. Registre des congés'!$A$5:$A$200,$A34,'3. Registre des congés'!$F$5:$F$200,"Approuvé",'3. Registre des congés'!$C$5:$C$200,"&lt;="&amp;('1. Configuration'!$C$9+(17-1)*7+6),'3. Registre des congés'!$D$5:$D$200,"&gt;="&amp;('1. Configuration'!$C$9+(17-1)*7)))</f>
        <v/>
      </c>
      <c r="S34" s="106">
        <f>IF($A34="","",COUNTIFS('3. Registre des congés'!$A$5:$A$200,$A34,'3. Registre des congés'!$F$5:$F$200,"Approuvé",'3. Registre des congés'!$C$5:$C$200,"&lt;="&amp;('1. Configuration'!$C$9+(18-1)*7+6),'3. Registre des congés'!$D$5:$D$200,"&gt;="&amp;('1. Configuration'!$C$9+(18-1)*7)))</f>
        <v/>
      </c>
      <c r="T34" s="106">
        <f>IF($A34="","",COUNTIFS('3. Registre des congés'!$A$5:$A$200,$A34,'3. Registre des congés'!$F$5:$F$200,"Approuvé",'3. Registre des congés'!$C$5:$C$200,"&lt;="&amp;('1. Configuration'!$C$9+(19-1)*7+6),'3. Registre des congés'!$D$5:$D$200,"&gt;="&amp;('1. Configuration'!$C$9+(19-1)*7)))</f>
        <v/>
      </c>
      <c r="U34" s="106">
        <f>IF($A34="","",COUNTIFS('3. Registre des congés'!$A$5:$A$200,$A34,'3. Registre des congés'!$F$5:$F$200,"Approuvé",'3. Registre des congés'!$C$5:$C$200,"&lt;="&amp;('1. Configuration'!$C$9+(20-1)*7+6),'3. Registre des congés'!$D$5:$D$200,"&gt;="&amp;('1. Configuration'!$C$9+(20-1)*7)))</f>
        <v/>
      </c>
      <c r="V34" s="106">
        <f>IF($A34="","",COUNTIFS('3. Registre des congés'!$A$5:$A$200,$A34,'3. Registre des congés'!$F$5:$F$200,"Approuvé",'3. Registre des congés'!$C$5:$C$200,"&lt;="&amp;('1. Configuration'!$C$9+(21-1)*7+6),'3. Registre des congés'!$D$5:$D$200,"&gt;="&amp;('1. Configuration'!$C$9+(21-1)*7)))</f>
        <v/>
      </c>
      <c r="W34" s="106">
        <f>IF($A34="","",COUNTIFS('3. Registre des congés'!$A$5:$A$200,$A34,'3. Registre des congés'!$F$5:$F$200,"Approuvé",'3. Registre des congés'!$C$5:$C$200,"&lt;="&amp;('1. Configuration'!$C$9+(22-1)*7+6),'3. Registre des congés'!$D$5:$D$200,"&gt;="&amp;('1. Configuration'!$C$9+(22-1)*7)))</f>
        <v/>
      </c>
      <c r="X34" s="106">
        <f>IF($A34="","",COUNTIFS('3. Registre des congés'!$A$5:$A$200,$A34,'3. Registre des congés'!$F$5:$F$200,"Approuvé",'3. Registre des congés'!$C$5:$C$200,"&lt;="&amp;('1. Configuration'!$C$9+(23-1)*7+6),'3. Registre des congés'!$D$5:$D$200,"&gt;="&amp;('1. Configuration'!$C$9+(23-1)*7)))</f>
        <v/>
      </c>
      <c r="Y34" s="106">
        <f>IF($A34="","",COUNTIFS('3. Registre des congés'!$A$5:$A$200,$A34,'3. Registre des congés'!$F$5:$F$200,"Approuvé",'3. Registre des congés'!$C$5:$C$200,"&lt;="&amp;('1. Configuration'!$C$9+(24-1)*7+6),'3. Registre des congés'!$D$5:$D$200,"&gt;="&amp;('1. Configuration'!$C$9+(24-1)*7)))</f>
        <v/>
      </c>
      <c r="Z34" s="106">
        <f>IF($A34="","",COUNTIFS('3. Registre des congés'!$A$5:$A$200,$A34,'3. Registre des congés'!$F$5:$F$200,"Approuvé",'3. Registre des congés'!$C$5:$C$200,"&lt;="&amp;('1. Configuration'!$C$9+(25-1)*7+6),'3. Registre des congés'!$D$5:$D$200,"&gt;="&amp;('1. Configuration'!$C$9+(25-1)*7)))</f>
        <v/>
      </c>
      <c r="AA34" s="106">
        <f>IF($A34="","",COUNTIFS('3. Registre des congés'!$A$5:$A$200,$A34,'3. Registre des congés'!$F$5:$F$200,"Approuvé",'3. Registre des congés'!$C$5:$C$200,"&lt;="&amp;('1. Configuration'!$C$9+(26-1)*7+6),'3. Registre des congés'!$D$5:$D$200,"&gt;="&amp;('1. Configuration'!$C$9+(26-1)*7)))</f>
        <v/>
      </c>
      <c r="AB34" s="106">
        <f>IF($A34="","",COUNTIFS('3. Registre des congés'!$A$5:$A$200,$A34,'3. Registre des congés'!$F$5:$F$200,"Approuvé",'3. Registre des congés'!$C$5:$C$200,"&lt;="&amp;('1. Configuration'!$C$9+(27-1)*7+6),'3. Registre des congés'!$D$5:$D$200,"&gt;="&amp;('1. Configuration'!$C$9+(27-1)*7)))</f>
        <v/>
      </c>
      <c r="AC34" s="106">
        <f>IF($A34="","",COUNTIFS('3. Registre des congés'!$A$5:$A$200,$A34,'3. Registre des congés'!$F$5:$F$200,"Approuvé",'3. Registre des congés'!$C$5:$C$200,"&lt;="&amp;('1. Configuration'!$C$9+(28-1)*7+6),'3. Registre des congés'!$D$5:$D$200,"&gt;="&amp;('1. Configuration'!$C$9+(28-1)*7)))</f>
        <v/>
      </c>
      <c r="AD34" s="106">
        <f>IF($A34="","",COUNTIFS('3. Registre des congés'!$A$5:$A$200,$A34,'3. Registre des congés'!$F$5:$F$200,"Approuvé",'3. Registre des congés'!$C$5:$C$200,"&lt;="&amp;('1. Configuration'!$C$9+(29-1)*7+6),'3. Registre des congés'!$D$5:$D$200,"&gt;="&amp;('1. Configuration'!$C$9+(29-1)*7)))</f>
        <v/>
      </c>
      <c r="AE34" s="106">
        <f>IF($A34="","",COUNTIFS('3. Registre des congés'!$A$5:$A$200,$A34,'3. Registre des congés'!$F$5:$F$200,"Approuvé",'3. Registre des congés'!$C$5:$C$200,"&lt;="&amp;('1. Configuration'!$C$9+(30-1)*7+6),'3. Registre des congés'!$D$5:$D$200,"&gt;="&amp;('1. Configuration'!$C$9+(30-1)*7)))</f>
        <v/>
      </c>
      <c r="AF34" s="106">
        <f>IF($A34="","",COUNTIFS('3. Registre des congés'!$A$5:$A$200,$A34,'3. Registre des congés'!$F$5:$F$200,"Approuvé",'3. Registre des congés'!$C$5:$C$200,"&lt;="&amp;('1. Configuration'!$C$9+(31-1)*7+6),'3. Registre des congés'!$D$5:$D$200,"&gt;="&amp;('1. Configuration'!$C$9+(31-1)*7)))</f>
        <v/>
      </c>
      <c r="AG34" s="106">
        <f>IF($A34="","",COUNTIFS('3. Registre des congés'!$A$5:$A$200,$A34,'3. Registre des congés'!$F$5:$F$200,"Approuvé",'3. Registre des congés'!$C$5:$C$200,"&lt;="&amp;('1. Configuration'!$C$9+(32-1)*7+6),'3. Registre des congés'!$D$5:$D$200,"&gt;="&amp;('1. Configuration'!$C$9+(32-1)*7)))</f>
        <v/>
      </c>
      <c r="AH34" s="106">
        <f>IF($A34="","",COUNTIFS('3. Registre des congés'!$A$5:$A$200,$A34,'3. Registre des congés'!$F$5:$F$200,"Approuvé",'3. Registre des congés'!$C$5:$C$200,"&lt;="&amp;('1. Configuration'!$C$9+(33-1)*7+6),'3. Registre des congés'!$D$5:$D$200,"&gt;="&amp;('1. Configuration'!$C$9+(33-1)*7)))</f>
        <v/>
      </c>
      <c r="AI34" s="106">
        <f>IF($A34="","",COUNTIFS('3. Registre des congés'!$A$5:$A$200,$A34,'3. Registre des congés'!$F$5:$F$200,"Approuvé",'3. Registre des congés'!$C$5:$C$200,"&lt;="&amp;('1. Configuration'!$C$9+(34-1)*7+6),'3. Registre des congés'!$D$5:$D$200,"&gt;="&amp;('1. Configuration'!$C$9+(34-1)*7)))</f>
        <v/>
      </c>
      <c r="AJ34" s="106">
        <f>IF($A34="","",COUNTIFS('3. Registre des congés'!$A$5:$A$200,$A34,'3. Registre des congés'!$F$5:$F$200,"Approuvé",'3. Registre des congés'!$C$5:$C$200,"&lt;="&amp;('1. Configuration'!$C$9+(35-1)*7+6),'3. Registre des congés'!$D$5:$D$200,"&gt;="&amp;('1. Configuration'!$C$9+(35-1)*7)))</f>
        <v/>
      </c>
      <c r="AK34" s="106">
        <f>IF($A34="","",COUNTIFS('3. Registre des congés'!$A$5:$A$200,$A34,'3. Registre des congés'!$F$5:$F$200,"Approuvé",'3. Registre des congés'!$C$5:$C$200,"&lt;="&amp;('1. Configuration'!$C$9+(36-1)*7+6),'3. Registre des congés'!$D$5:$D$200,"&gt;="&amp;('1. Configuration'!$C$9+(36-1)*7)))</f>
        <v/>
      </c>
      <c r="AL34" s="106">
        <f>IF($A34="","",COUNTIFS('3. Registre des congés'!$A$5:$A$200,$A34,'3. Registre des congés'!$F$5:$F$200,"Approuvé",'3. Registre des congés'!$C$5:$C$200,"&lt;="&amp;('1. Configuration'!$C$9+(37-1)*7+6),'3. Registre des congés'!$D$5:$D$200,"&gt;="&amp;('1. Configuration'!$C$9+(37-1)*7)))</f>
        <v/>
      </c>
      <c r="AM34" s="106">
        <f>IF($A34="","",COUNTIFS('3. Registre des congés'!$A$5:$A$200,$A34,'3. Registre des congés'!$F$5:$F$200,"Approuvé",'3. Registre des congés'!$C$5:$C$200,"&lt;="&amp;('1. Configuration'!$C$9+(38-1)*7+6),'3. Registre des congés'!$D$5:$D$200,"&gt;="&amp;('1. Configuration'!$C$9+(38-1)*7)))</f>
        <v/>
      </c>
      <c r="AN34" s="106">
        <f>IF($A34="","",COUNTIFS('3. Registre des congés'!$A$5:$A$200,$A34,'3. Registre des congés'!$F$5:$F$200,"Approuvé",'3. Registre des congés'!$C$5:$C$200,"&lt;="&amp;('1. Configuration'!$C$9+(39-1)*7+6),'3. Registre des congés'!$D$5:$D$200,"&gt;="&amp;('1. Configuration'!$C$9+(39-1)*7)))</f>
        <v/>
      </c>
      <c r="AO34" s="106">
        <f>IF($A34="","",COUNTIFS('3. Registre des congés'!$A$5:$A$200,$A34,'3. Registre des congés'!$F$5:$F$200,"Approuvé",'3. Registre des congés'!$C$5:$C$200,"&lt;="&amp;('1. Configuration'!$C$9+(40-1)*7+6),'3. Registre des congés'!$D$5:$D$200,"&gt;="&amp;('1. Configuration'!$C$9+(40-1)*7)))</f>
        <v/>
      </c>
      <c r="AP34" s="106">
        <f>IF($A34="","",COUNTIFS('3. Registre des congés'!$A$5:$A$200,$A34,'3. Registre des congés'!$F$5:$F$200,"Approuvé",'3. Registre des congés'!$C$5:$C$200,"&lt;="&amp;('1. Configuration'!$C$9+(41-1)*7+6),'3. Registre des congés'!$D$5:$D$200,"&gt;="&amp;('1. Configuration'!$C$9+(41-1)*7)))</f>
        <v/>
      </c>
      <c r="AQ34" s="106">
        <f>IF($A34="","",COUNTIFS('3. Registre des congés'!$A$5:$A$200,$A34,'3. Registre des congés'!$F$5:$F$200,"Approuvé",'3. Registre des congés'!$C$5:$C$200,"&lt;="&amp;('1. Configuration'!$C$9+(42-1)*7+6),'3. Registre des congés'!$D$5:$D$200,"&gt;="&amp;('1. Configuration'!$C$9+(42-1)*7)))</f>
        <v/>
      </c>
      <c r="AR34" s="106">
        <f>IF($A34="","",COUNTIFS('3. Registre des congés'!$A$5:$A$200,$A34,'3. Registre des congés'!$F$5:$F$200,"Approuvé",'3. Registre des congés'!$C$5:$C$200,"&lt;="&amp;('1. Configuration'!$C$9+(43-1)*7+6),'3. Registre des congés'!$D$5:$D$200,"&gt;="&amp;('1. Configuration'!$C$9+(43-1)*7)))</f>
        <v/>
      </c>
      <c r="AS34" s="106">
        <f>IF($A34="","",COUNTIFS('3. Registre des congés'!$A$5:$A$200,$A34,'3. Registre des congés'!$F$5:$F$200,"Approuvé",'3. Registre des congés'!$C$5:$C$200,"&lt;="&amp;('1. Configuration'!$C$9+(44-1)*7+6),'3. Registre des congés'!$D$5:$D$200,"&gt;="&amp;('1. Configuration'!$C$9+(44-1)*7)))</f>
        <v/>
      </c>
      <c r="AT34" s="106">
        <f>IF($A34="","",COUNTIFS('3. Registre des congés'!$A$5:$A$200,$A34,'3. Registre des congés'!$F$5:$F$200,"Approuvé",'3. Registre des congés'!$C$5:$C$200,"&lt;="&amp;('1. Configuration'!$C$9+(45-1)*7+6),'3. Registre des congés'!$D$5:$D$200,"&gt;="&amp;('1. Configuration'!$C$9+(45-1)*7)))</f>
        <v/>
      </c>
      <c r="AU34" s="106">
        <f>IF($A34="","",COUNTIFS('3. Registre des congés'!$A$5:$A$200,$A34,'3. Registre des congés'!$F$5:$F$200,"Approuvé",'3. Registre des congés'!$C$5:$C$200,"&lt;="&amp;('1. Configuration'!$C$9+(46-1)*7+6),'3. Registre des congés'!$D$5:$D$200,"&gt;="&amp;('1. Configuration'!$C$9+(46-1)*7)))</f>
        <v/>
      </c>
      <c r="AV34" s="106">
        <f>IF($A34="","",COUNTIFS('3. Registre des congés'!$A$5:$A$200,$A34,'3. Registre des congés'!$F$5:$F$200,"Approuvé",'3. Registre des congés'!$C$5:$C$200,"&lt;="&amp;('1. Configuration'!$C$9+(47-1)*7+6),'3. Registre des congés'!$D$5:$D$200,"&gt;="&amp;('1. Configuration'!$C$9+(47-1)*7)))</f>
        <v/>
      </c>
      <c r="AW34" s="106">
        <f>IF($A34="","",COUNTIFS('3. Registre des congés'!$A$5:$A$200,$A34,'3. Registre des congés'!$F$5:$F$200,"Approuvé",'3. Registre des congés'!$C$5:$C$200,"&lt;="&amp;('1. Configuration'!$C$9+(48-1)*7+6),'3. Registre des congés'!$D$5:$D$200,"&gt;="&amp;('1. Configuration'!$C$9+(48-1)*7)))</f>
        <v/>
      </c>
      <c r="AX34" s="106">
        <f>IF($A34="","",COUNTIFS('3. Registre des congés'!$A$5:$A$200,$A34,'3. Registre des congés'!$F$5:$F$200,"Approuvé",'3. Registre des congés'!$C$5:$C$200,"&lt;="&amp;('1. Configuration'!$C$9+(49-1)*7+6),'3. Registre des congés'!$D$5:$D$200,"&gt;="&amp;('1. Configuration'!$C$9+(49-1)*7)))</f>
        <v/>
      </c>
      <c r="AY34" s="106">
        <f>IF($A34="","",COUNTIFS('3. Registre des congés'!$A$5:$A$200,$A34,'3. Registre des congés'!$F$5:$F$200,"Approuvé",'3. Registre des congés'!$C$5:$C$200,"&lt;="&amp;('1. Configuration'!$C$9+(50-1)*7+6),'3. Registre des congés'!$D$5:$D$200,"&gt;="&amp;('1. Configuration'!$C$9+(50-1)*7)))</f>
        <v/>
      </c>
      <c r="AZ34" s="106">
        <f>IF($A34="","",COUNTIFS('3. Registre des congés'!$A$5:$A$200,$A34,'3. Registre des congés'!$F$5:$F$200,"Approuvé",'3. Registre des congés'!$C$5:$C$200,"&lt;="&amp;('1. Configuration'!$C$9+(51-1)*7+6),'3. Registre des congés'!$D$5:$D$200,"&gt;="&amp;('1. Configuration'!$C$9+(51-1)*7)))</f>
        <v/>
      </c>
      <c r="BA34" s="106">
        <f>IF($A34="","",COUNTIFS('3. Registre des congés'!$A$5:$A$200,$A34,'3. Registre des congés'!$F$5:$F$200,"Approuvé",'3. Registre des congés'!$C$5:$C$200,"&lt;="&amp;('1. Configuration'!$C$9+(52-1)*7+6),'3. Registre des congés'!$D$5:$D$200,"&gt;="&amp;('1. Configuration'!$C$9+(52-1)*7)))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2"/>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Jours fériés</t>
        </is>
      </c>
    </row>
    <row r="2" ht="15" customHeight="1" s="55">
      <c r="A2" s="64" t="inlineStr">
        <is>
          <t>Les 12 jours fériés monégasques de 2026 et 2027 (Loi n° 619 / arrêtés annuels). Quand un jour férié fixe tombe un dimanche, il est reporté au lundi suivant : ces reports figurent déjà ci-dessous. Ajoutez une ligne jaune pour tout jour supplémentaire propre à votre entreprise.</t>
        </is>
      </c>
    </row>
    <row r="4" ht="30" customHeight="1" s="55">
      <c r="A4" s="74" t="inlineStr">
        <is>
          <t>Date</t>
        </is>
      </c>
      <c r="B4" s="74" t="inlineStr">
        <is>
          <t>Nom</t>
        </is>
      </c>
    </row>
    <row r="5" ht="15" customHeight="1" s="55">
      <c r="A5" s="109" t="n">
        <v>46023</v>
      </c>
      <c r="B5" s="108" t="inlineStr">
        <is>
          <t>Jour de l’An</t>
        </is>
      </c>
    </row>
    <row r="6" ht="15" customHeight="1" s="55">
      <c r="A6" s="109" t="n">
        <v>46049</v>
      </c>
      <c r="B6" s="108" t="inlineStr">
        <is>
          <t>Sainte Dévote</t>
        </is>
      </c>
    </row>
    <row r="7" ht="15" customHeight="1" s="55">
      <c r="A7" s="109" t="n">
        <v>46118</v>
      </c>
      <c r="B7" s="108" t="inlineStr">
        <is>
          <t>Lundi de Pâques</t>
        </is>
      </c>
    </row>
    <row r="8" ht="15" customHeight="1" s="55">
      <c r="A8" s="109" t="n">
        <v>46143</v>
      </c>
      <c r="B8" s="108" t="inlineStr">
        <is>
          <t>Fête du Travail</t>
        </is>
      </c>
    </row>
    <row r="9" ht="15" customHeight="1" s="55">
      <c r="A9" s="109" t="n">
        <v>46156</v>
      </c>
      <c r="B9" s="108" t="inlineStr">
        <is>
          <t>Ascension</t>
        </is>
      </c>
    </row>
    <row r="10" ht="15" customHeight="1" s="55">
      <c r="A10" s="109" t="n">
        <v>46167</v>
      </c>
      <c r="B10" s="108" t="inlineStr">
        <is>
          <t>Lundi de Pentecôte</t>
        </is>
      </c>
    </row>
    <row r="11" ht="15" customHeight="1" s="55">
      <c r="A11" s="109" t="n">
        <v>46177</v>
      </c>
      <c r="B11" s="108" t="inlineStr">
        <is>
          <t>Fête-Dieu</t>
        </is>
      </c>
    </row>
    <row r="12" ht="15" customHeight="1" s="55">
      <c r="A12" s="109" t="n">
        <v>46249</v>
      </c>
      <c r="B12" s="108" t="inlineStr">
        <is>
          <t>Assomption</t>
        </is>
      </c>
    </row>
    <row r="13" ht="15" customHeight="1" s="55">
      <c r="A13" s="109" t="n">
        <v>46328</v>
      </c>
      <c r="B13" s="108" t="inlineStr">
        <is>
          <t>Toussaint (reportée du dim. 1er nov.)</t>
        </is>
      </c>
    </row>
    <row r="14" ht="15" customHeight="1" s="55">
      <c r="A14" s="109" t="n">
        <v>46345</v>
      </c>
      <c r="B14" s="108" t="inlineStr">
        <is>
          <t>Fête du Prince</t>
        </is>
      </c>
    </row>
    <row r="15" ht="15" customHeight="1" s="55">
      <c r="A15" s="109" t="n">
        <v>46364</v>
      </c>
      <c r="B15" s="108" t="inlineStr">
        <is>
          <t>Immaculée Conception</t>
        </is>
      </c>
    </row>
    <row r="16" ht="15" customHeight="1" s="55">
      <c r="A16" s="109" t="n">
        <v>46381</v>
      </c>
      <c r="B16" s="108" t="inlineStr">
        <is>
          <t>Noël</t>
        </is>
      </c>
    </row>
    <row r="17" ht="15" customHeight="1" s="55">
      <c r="A17" s="109" t="n">
        <v>46388</v>
      </c>
      <c r="B17" s="108" t="inlineStr">
        <is>
          <t>Jour de l’An</t>
        </is>
      </c>
    </row>
    <row r="18" ht="15" customHeight="1" s="55">
      <c r="A18" s="109" t="n">
        <v>46414</v>
      </c>
      <c r="B18" s="108" t="inlineStr">
        <is>
          <t>Sainte Dévote</t>
        </is>
      </c>
    </row>
    <row r="19" ht="15" customHeight="1" s="55">
      <c r="A19" s="109" t="n">
        <v>46475</v>
      </c>
      <c r="B19" s="108" t="inlineStr">
        <is>
          <t>Lundi de Pâques</t>
        </is>
      </c>
    </row>
    <row r="20" ht="15" customHeight="1" s="55">
      <c r="A20" s="109" t="n">
        <v>46508</v>
      </c>
      <c r="B20" s="108" t="inlineStr">
        <is>
          <t>Fête du Travail</t>
        </is>
      </c>
    </row>
    <row r="21" ht="15" customHeight="1" s="55">
      <c r="A21" s="109" t="n">
        <v>46513</v>
      </c>
      <c r="B21" s="108" t="inlineStr">
        <is>
          <t>Ascension</t>
        </is>
      </c>
    </row>
    <row r="22" ht="15" customHeight="1" s="55">
      <c r="A22" s="109" t="n">
        <v>46524</v>
      </c>
      <c r="B22" s="108" t="inlineStr">
        <is>
          <t>Lundi de Pentecôte</t>
        </is>
      </c>
    </row>
    <row r="23" ht="15" customHeight="1" s="55">
      <c r="A23" s="109" t="n">
        <v>46534</v>
      </c>
      <c r="B23" s="108" t="inlineStr">
        <is>
          <t>Fête-Dieu</t>
        </is>
      </c>
    </row>
    <row r="24" ht="15" customHeight="1" s="55">
      <c r="A24" s="109" t="n">
        <v>46615</v>
      </c>
      <c r="B24" s="108" t="inlineStr">
        <is>
          <t>Assomption (reportée du dim. 15 août)</t>
        </is>
      </c>
    </row>
    <row r="25" ht="15" customHeight="1" s="55">
      <c r="A25" s="109" t="n">
        <v>46692</v>
      </c>
      <c r="B25" s="108" t="inlineStr">
        <is>
          <t>Toussaint</t>
        </is>
      </c>
    </row>
    <row r="26" ht="15" customHeight="1" s="55">
      <c r="A26" s="109" t="n">
        <v>46710</v>
      </c>
      <c r="B26" s="108" t="inlineStr">
        <is>
          <t>Fête du Prince</t>
        </is>
      </c>
    </row>
    <row r="27" ht="15" customHeight="1" s="55">
      <c r="A27" s="110" t="n">
        <v>46729</v>
      </c>
      <c r="B27" s="108" t="inlineStr">
        <is>
          <t>Immaculée Conception</t>
        </is>
      </c>
    </row>
    <row r="28" ht="15" customHeight="1" s="55">
      <c r="A28" s="110" t="n">
        <v>46746</v>
      </c>
      <c r="B28" s="108" t="inlineStr">
        <is>
          <t>Noël</t>
        </is>
      </c>
    </row>
    <row r="29" ht="15" customHeight="1" s="55">
      <c r="A29" s="110" t="n"/>
      <c r="B29" s="108" t="inlineStr">
        <is>
          <t>Ajoutez ici tout jour supplémentaire propre à votre entreprise (date en A29).</t>
        </is>
      </c>
    </row>
    <row r="30" ht="15" customHeight="1" s="55">
      <c r="A30" s="110" t="n"/>
      <c r="B30" s="108" t="inlineStr">
        <is>
          <t>Ligne libre pour un jour local ou de convention (date en A30).</t>
        </is>
      </c>
    </row>
    <row r="31" ht="15" customHeight="1" s="55">
      <c r="A31" s="107" t="n"/>
      <c r="B31" s="108" t="n"/>
    </row>
    <row r="32">
      <c r="A32" s="107" t="n"/>
      <c r="B32" s="108" t="n"/>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2026-07-30T14:52:29Z</dcterms:modified>
  <cp:revision>0</cp:revision>
</cp:coreProperties>
</file>