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Lisez-moi" sheetId="1" state="visible" r:id="rId1"/>
    <sheet name="1. Configuration" sheetId="2" state="visible" r:id="rId2"/>
    <sheet name="2. Employés" sheetId="3" state="visible" r:id="rId3"/>
    <sheet name="3. Registre des congés" sheetId="4" state="visible" r:id="rId4"/>
    <sheet name="4. Tableau de bord" sheetId="5" state="visible" r:id="rId5"/>
    <sheet name="5. Calendrier annuel" sheetId="6" state="visible" r:id="rId6"/>
    <sheet name="Jours fériés" sheetId="7" state="visible" r:id="rId7"/>
  </sheets>
  <definedNames>
    <definedName name="JoursFeries">'Jours fériés'!$A$5:$A$26</definedName>
  </definedNames>
  <calcPr calcId="124519" fullCalcOnLoad="1" refMode="A1" iterate="0" iterateCount="100" iterateDelta="0.0001"/>
</workbook>
</file>

<file path=xl/styles.xml><?xml version="1.0" encoding="utf-8"?>
<styleSheet xmlns="http://schemas.openxmlformats.org/spreadsheetml/2006/main">
  <numFmts count="4">
    <numFmt numFmtId="164" formatCode="dd\ mmm\ yyyy"/>
    <numFmt numFmtId="165" formatCode="0.0;\-0.0;\-"/>
    <numFmt numFmtId="166" formatCode="0;0;;"/>
    <numFmt numFmtId="167" formatCode="dd/mm/yyyy"/>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0">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7" fontId="16" fillId="0" borderId="2"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Suivi des congés du personnel</t>
        </is>
      </c>
    </row>
    <row r="3" ht="15" customHeight="1" s="55">
      <c r="B3" s="57" t="inlineStr">
        <is>
          <t>Modèle gratuit • Gestion des congés au Luxembourg • Compatible Excel + Google Sheets</t>
        </is>
      </c>
    </row>
    <row r="4"/>
    <row r="5" ht="15" customHeight="1" s="55">
      <c r="B5" s="58" t="inlineStr">
        <is>
          <t>CE QU’EST CE MODÈLE</t>
        </is>
      </c>
    </row>
    <row r="6" ht="45" customHeight="1" s="55">
      <c r="B6" s="59" t="inlineStr">
        <is>
          <t>Un tableau de suivi des congés annuels simple, piloté par des formules, pour les petites équipes luxembourgeoises. Il calcule les jours ouvrés posés (hors week-ends et jours fériés), suit le droit, les jours pris et les jours restants de chaque salarié, et offre une vue calendrier de toute l’année.</t>
        </is>
      </c>
    </row>
    <row r="7"/>
    <row r="8" ht="15" customHeight="1" s="55">
      <c r="B8" s="58" t="inlineStr">
        <is>
          <t>COMMENT L’UTILISER, DANS L’ORDRE</t>
        </is>
      </c>
    </row>
    <row r="9" ht="15" customHeight="1" s="55">
      <c r="B9" s="60" t="inlineStr">
        <is>
          <t>1. Configuration</t>
        </is>
      </c>
    </row>
    <row r="10" ht="36" customHeight="1" s="55">
      <c r="B10" s="61" t="inlineStr">
        <is>
          <t>Saisissez le nom de l’entreprise, la date de début de l’année de congé et le droit annuel par défaut. Les cellules jaunes sont des saisies : modifiez-les. Les cellules blanches sont des formules : n’y touchez pas.</t>
        </is>
      </c>
    </row>
    <row r="11"/>
    <row r="12" ht="15" customHeight="1" s="55">
      <c r="B12" s="60" t="inlineStr">
        <is>
          <t>2. Employés</t>
        </is>
      </c>
    </row>
    <row r="13" ht="36" customHeight="1" s="55">
      <c r="B13" s="61" t="inlineStr">
        <is>
          <t>Ajoutez chaque membre du personnel : nom, date d’arrivée, jours travaillés par semaine, droit annuel (jours) et report éventuel de l’an dernier. La colonne « Droit cette année » se proratise automatiquement pour les arrivées et les départs.</t>
        </is>
      </c>
    </row>
    <row r="14"/>
    <row r="15" ht="15" customHeight="1" s="55">
      <c r="B15" s="60" t="inlineStr">
        <is>
          <t>3. Registre des congés</t>
        </is>
      </c>
    </row>
    <row r="16" ht="36" customHeight="1" s="55">
      <c r="B16" s="61" t="inlineStr">
        <is>
          <t>Enregistrez chaque congé : choisissez la personne, le type de congé, puis les dates de début et de fin. La colonne « Jours » calcule automatiquement les jours ouvrés lundi-vendredi, hors jours fériés.</t>
        </is>
      </c>
    </row>
    <row r="17"/>
    <row r="18" ht="15" customHeight="1" s="55">
      <c r="B18" s="60" t="inlineStr">
        <is>
          <t>4. Tableau de bord</t>
        </is>
      </c>
    </row>
    <row r="19" ht="36" customHeight="1" s="55">
      <c r="B19" s="61" t="inlineStr">
        <is>
          <t>Résumé par salarié : droit, pris (approuvé), réservé (en attente), restant. Les cellules passent au rouge si le solde devient négatif.</t>
        </is>
      </c>
    </row>
    <row r="20"/>
    <row r="21" ht="15" customHeight="1" s="55">
      <c r="B21" s="60" t="inlineStr">
        <is>
          <t>5. Calendrier annuel</t>
        </is>
      </c>
    </row>
    <row r="22" ht="36" customHeight="1" s="55">
      <c r="B22" s="61" t="inlineStr">
        <is>
          <t>L’année en un coup d’œil. Lignes = salariés, colonnes = semaines de l’année. Les cellules se remplissent de bleu quand un congé est posé cette semaine-là, avec le nombre de jours.</t>
        </is>
      </c>
    </row>
    <row r="23"/>
    <row r="24" ht="15" customHeight="1" s="55">
      <c r="B24" s="60" t="inlineStr">
        <is>
          <t>Jours fériés</t>
        </is>
      </c>
    </row>
    <row r="25" ht="36" customHeight="1" s="55">
      <c r="B25" s="61" t="inlineStr">
        <is>
          <t>Données de référence. Les 11 jours fériés légaux luxembourgeois de 2026 et 2027 sont préchargés et exclus du décompte des jours de congé.</t>
        </is>
      </c>
    </row>
    <row r="26"/>
    <row r="27" ht="15" customHeight="1" s="55">
      <c r="B27" s="58" t="inlineStr">
        <is>
          <t>UTILISER CE FICHIER DANS GOOGLE SHEETS</t>
        </is>
      </c>
    </row>
    <row r="28" ht="36" customHeight="1" s="55">
      <c r="B28" s="61" t="inlineStr">
        <is>
          <t>1. Enregistrez ce fichier sur votre ordinateur.  2. Allez sur drive.google.com et importez-le.  3. Clic droit sur le fichier importé &gt; Ouvrir avec &gt; Google Sheets.  Google Sheets le convertit. Toutes les formules et listes déroulantes fonctionnent dans Sheets.</t>
        </is>
      </c>
    </row>
    <row r="29"/>
    <row r="30" ht="15" customHeight="1" s="55">
      <c r="B30" s="58" t="inlineStr">
        <is>
          <t>NOTES IMPORTANTES</t>
        </is>
      </c>
    </row>
    <row r="31" ht="21.75" customHeight="1" s="55">
      <c r="B31" s="61" t="inlineStr">
        <is>
          <t>• Ne supprimez pas et n’insérez pas de colonnes : les formules pointent vers des colonnes précises.</t>
        </is>
      </c>
    </row>
    <row r="32" ht="21.75" customHeight="1" s="55">
      <c r="B32" s="61" t="inlineStr">
        <is>
          <t>• Ajoutez un salarié en copiant une ligne existante (cela préserve les formules).</t>
        </is>
      </c>
    </row>
    <row r="33" ht="21.75" customHeight="1" s="55">
      <c r="B33" s="61" t="inlineStr">
        <is>
          <t>• Ajoutez un congé en saisissant les données dans la première ligne vide du Registre des congés.</t>
        </is>
      </c>
    </row>
    <row r="34" ht="21.75" customHeight="1" s="55">
      <c r="B34" s="61" t="inlineStr">
        <is>
          <t>• En fin d’année : copiez le fichier, renommez la copie pour l’année suivante, puis mettez à jour les dates de l’année de congé sur la feuille Configuration et videz le Registre des congés.</t>
        </is>
      </c>
    </row>
    <row r="35" ht="21.75" customHeight="1" s="55">
      <c r="B35" s="61" t="inlineStr">
        <is>
          <t>• Ce modèle sert uniquement au suivi. Il ne remplace ni un conseil RH ni un conseil juridique. Le minimum légal luxembourgeois est de 26 jours ouvrables de congé annuel payé par an (Code du travail, art. L.233-4) ; un jour férié qui tombe un dimanche ou un jour non travaillé donne droit à un jour de congé compensatoire à prendre dans les 3 mois (Guichet.lu).</t>
        </is>
      </c>
    </row>
    <row r="36"/>
    <row r="37" ht="15" customHeight="1" s="55">
      <c r="B37" s="62" t="inlineStr">
        <is>
          <t>Envie d’approbations, d’un accès mobile, de notifications automatiques et d’un vrai historique ?</t>
        </is>
      </c>
    </row>
    <row r="38" ht="15" customHeight="1" s="55">
      <c r="B38" s="60" t="inlineStr">
        <is>
          <t>Essayez Book Time Off : la gestion des congés pour les équipes luxembourgeoises, à €1/utilisateur/mois.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Configuration</t>
        </is>
      </c>
    </row>
    <row r="3" ht="15" customHeight="1" s="55">
      <c r="B3" s="64" t="inlineStr">
        <is>
          <t>Cellules jaunes = saisies (modifiez-les). Cellules bleues = calculées.</t>
        </is>
      </c>
    </row>
    <row r="4"/>
    <row r="5" ht="21.75" customHeight="1" s="55">
      <c r="B5" s="65" t="inlineStr">
        <is>
          <t>Entreprise</t>
        </is>
      </c>
      <c r="C5" s="66" t="n"/>
    </row>
    <row r="6" ht="27.75" customHeight="1" s="55">
      <c r="B6" s="67" t="inlineStr">
        <is>
          <t>Nom de l’entreprise</t>
        </is>
      </c>
      <c r="C6" s="68" t="inlineStr">
        <is>
          <t>Acme Ltd</t>
        </is>
      </c>
      <c r="D6" s="69" t="inlineStr">
        <is>
          <t>Remplacez par le nom de votre entreprise.</t>
        </is>
      </c>
    </row>
    <row r="7"/>
    <row r="8" ht="21.75" customHeight="1" s="55">
      <c r="B8" s="65" t="inlineStr">
        <is>
          <t>Année de congé</t>
        </is>
      </c>
      <c r="C8" s="66" t="n"/>
    </row>
    <row r="9" ht="27.75" customHeight="1" s="55">
      <c r="B9" s="67" t="inlineStr">
        <is>
          <t>Date de début de l’année de congé</t>
        </is>
      </c>
      <c r="C9" s="70" t="n">
        <v>46023</v>
      </c>
      <c r="D9" s="69" t="inlineStr">
        <is>
          <t>Au Luxembourg, l’année de congé du Code du travail est l’année civile : gardez le 1er janvier.</t>
        </is>
      </c>
    </row>
    <row r="10" ht="27.75" customHeight="1" s="55">
      <c r="B10" s="67" t="inlineStr">
        <is>
          <t>Date de fin de l’année de congé</t>
        </is>
      </c>
      <c r="C10" s="71">
        <f>EDATE(C9,12)-1</f>
        <v/>
      </c>
      <c r="D10" s="69" t="inlineStr">
        <is>
          <t>Calculée automatiquement : 12 mois après la date de début, moins un jour.</t>
        </is>
      </c>
    </row>
    <row r="11"/>
    <row r="12" ht="21.75" customHeight="1" s="55">
      <c r="B12" s="65" t="inlineStr">
        <is>
          <t>Jours fériés</t>
        </is>
      </c>
      <c r="C12" s="66" t="n"/>
    </row>
    <row r="13" ht="27.75" customHeight="1" s="55">
      <c r="B13" s="67" t="inlineStr">
        <is>
          <t>Liste des jours fériés</t>
        </is>
      </c>
      <c r="C13" s="68" t="inlineStr">
        <is>
          <t>Luxembourg (liste nationale)</t>
        </is>
      </c>
      <c r="D13" s="69" t="inlineStr">
        <is>
          <t>Les 11 jours fériés légaux luxembourgeois de 2026-27 sont préchargés sur la feuille Jours fériés.</t>
        </is>
      </c>
    </row>
    <row r="14"/>
    <row r="15" ht="21.75" customHeight="1" s="55">
      <c r="B15" s="65" t="inlineStr">
        <is>
          <t>Droit par défaut</t>
        </is>
      </c>
      <c r="C15" s="66" t="n"/>
    </row>
    <row r="16" ht="27.75" customHeight="1" s="55">
      <c r="B16" s="67" t="inlineStr">
        <is>
          <t>Droit annuel par défaut (jours)</t>
        </is>
      </c>
      <c r="C16" s="68" t="n">
        <v>26</v>
      </c>
      <c r="D16" s="69" t="inlineStr">
        <is>
          <t>Jours par an pour un salarié à temps plein (5 jours/semaine), hors jours fériés. Le minimum légal luxembourgeois est de 26 jours ouvrables par an (Code du travail, art. L.233-4).</t>
        </is>
      </c>
    </row>
    <row r="17" ht="27.75" customHeight="1" s="55">
      <c r="B17" s="67" t="inlineStr">
        <is>
          <t>Semaine de travail standard (jours)</t>
        </is>
      </c>
      <c r="C17" s="68" t="n">
        <v>5</v>
      </c>
      <c r="D17" s="69" t="inlineStr">
        <is>
          <t>Sert aux calculs de prorata. Presque toujours 5.</t>
        </is>
      </c>
    </row>
    <row r="18" ht="27.75" customHeight="1" s="55">
      <c r="B18" s="67" t="inlineStr">
        <is>
          <t>Les jours fériés comptent comme jours de congé ?</t>
        </is>
      </c>
      <c r="C18" s="68" t="inlineStr">
        <is>
          <t>Non</t>
        </is>
      </c>
      <c r="D18" s="69" t="inlineStr">
        <is>
          <t>Si « Non », les jours fériés sont automatiquement exclus du décompte des jours de congé (le cas le plus courant). Si « Oui », l’équipe travaille les jours fériés.</t>
        </is>
      </c>
    </row>
    <row r="19"/>
    <row r="20" ht="36" customHeight="1" s="55">
      <c r="B20" s="72" t="inlineStr">
        <is>
          <t>Astuce :</t>
        </is>
      </c>
      <c r="C20" s="73" t="inlineStr">
        <is>
          <t>La feuille Jours fériés alimente automatiquement toutes les formules de décompte.</t>
        </is>
      </c>
    </row>
  </sheetData>
  <mergeCells count="1">
    <mergeCell ref="C20:D20"/>
  </mergeCells>
  <dataValidations count="1">
    <dataValidation sqref="C18" showDropDown="0" showInputMessage="0" showErrorMessage="0" allowBlank="0" type="list" errorStyle="stop" operator="between">
      <formula1>"Oui,Non"</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Employés</t>
        </is>
      </c>
    </row>
    <row r="2" ht="15" customHeight="1" s="55">
      <c r="A2" s="64" t="inlineStr">
        <is>
          <t>Une ligne par salarié. Les cellules jaunes sont des saisies. Les bleues se calculent toutes seules. Ne supprimez pas les formules.</t>
        </is>
      </c>
    </row>
    <row r="3"/>
    <row r="4" ht="36" customHeight="1" s="55">
      <c r="A4" s="74" t="inlineStr">
        <is>
          <t>Nom</t>
        </is>
      </c>
      <c r="B4" s="74" t="inlineStr">
        <is>
          <t>Date d’arrivée</t>
        </is>
      </c>
      <c r="C4" s="74" t="inlineStr">
        <is>
          <t>Date de départ</t>
        </is>
      </c>
      <c r="D4" s="74" t="inlineStr">
        <is>
          <t>Jours travaillés/semaine</t>
        </is>
      </c>
      <c r="E4" s="74" t="inlineStr">
        <is>
          <t>Droit annuel (jours)</t>
        </is>
      </c>
      <c r="F4" s="74" t="inlineStr">
        <is>
          <t>Report de l’an dernier</t>
        </is>
      </c>
      <c r="G4" s="74" t="inlineStr">
        <is>
          <t>Droit cette année</t>
        </is>
      </c>
      <c r="H4" s="74" t="inlineStr">
        <is>
          <t>Pris</t>
        </is>
      </c>
      <c r="I4" s="74" t="inlineStr">
        <is>
          <t>Réservé</t>
        </is>
      </c>
      <c r="J4" s="74" t="inlineStr">
        <is>
          <t>Restant</t>
        </is>
      </c>
    </row>
    <row r="5" ht="21.75" customHeight="1" s="55">
      <c r="A5" s="75" t="inlineStr">
        <is>
          <t>Marie Schmit</t>
        </is>
      </c>
      <c r="B5" s="76" t="n">
        <v>44634</v>
      </c>
      <c r="C5" s="77" t="n"/>
      <c r="D5" s="78" t="n">
        <v>5</v>
      </c>
      <c r="E5" s="78" t="n">
        <v>28</v>
      </c>
      <c r="F5" s="78" t="n">
        <v>2</v>
      </c>
      <c r="G5" s="79">
        <f>IF($A5="","",ROUND($E5*MAX(0,MIN('1. Configuration'!$C$10,IF($C5="",'1. Configuration'!$C$10,$C5))-MAX('1. Configuration'!$C$9,$B5)+1)/('1. Configuration'!$C$10-'1. Configuration'!$C$9+1),1)+IF(AND($A5&lt;&gt;"",$B5&lt;='1. Configuration'!$C$9),$F5,0))</f>
        <v/>
      </c>
      <c r="H5" s="79">
        <f>IF($A5="","",SUMIFS('3. Registre des congés'!$E:$E,'3. Registre des congés'!$A:$A,$A5,'3. Registre des congés'!$B:$B,"Congé",'3. Registre des congés'!$F:$F,"Approuvé",'3. Registre des congés'!$C:$C,"&gt;="&amp;'1. Configuration'!$C$9,'3. Registre des congés'!$C:$C,"&lt;="&amp;'1. Configuration'!$C$10))</f>
        <v/>
      </c>
      <c r="I5" s="79">
        <f>IF($A5="","",SUMIFS('3. Registre des congés'!$E:$E,'3. Registre des congés'!$A:$A,$A5,'3. Registre des congés'!$B:$B,"Congé",'3. Registre des congés'!$F:$F,"En attente",'3. Registre des congés'!$C:$C,"&gt;="&amp;'1. Configuration'!$C$9,'3. Registre des congés'!$C:$C,"&lt;="&amp;'1. Configuration'!$C$10))</f>
        <v/>
      </c>
      <c r="J5" s="79">
        <f>IF($A5="","",$G5-$H5-$I5)</f>
        <v/>
      </c>
    </row>
    <row r="6" ht="21.75" customHeight="1" s="55">
      <c r="A6" s="75" t="inlineStr">
        <is>
          <t>Luc Weber</t>
        </is>
      </c>
      <c r="B6" s="76" t="n">
        <v>45444</v>
      </c>
      <c r="C6" s="77" t="n"/>
      <c r="D6" s="78" t="n">
        <v>5</v>
      </c>
      <c r="E6" s="78" t="n">
        <v>26</v>
      </c>
      <c r="F6" s="78" t="n">
        <v>0</v>
      </c>
      <c r="G6" s="79">
        <f>IF($A6="","",ROUND($E6*MAX(0,MIN('1. Configuration'!$C$10,IF($C6="",'1. Configuration'!$C$10,$C6))-MAX('1. Configuration'!$C$9,$B6)+1)/('1. Configuration'!$C$10-'1. Configuration'!$C$9+1),1)+IF(AND($A6&lt;&gt;"",$B6&lt;='1. Configuration'!$C$9),$F6,0))</f>
        <v/>
      </c>
      <c r="H6" s="79">
        <f>IF($A6="","",SUMIFS('3. Registre des congés'!$E:$E,'3. Registre des congés'!$A:$A,$A6,'3. Registre des congés'!$B:$B,"Congé",'3. Registre des congés'!$F:$F,"Approuvé",'3. Registre des congés'!$C:$C,"&gt;="&amp;'1. Configuration'!$C$9,'3. Registre des congés'!$C:$C,"&lt;="&amp;'1. Configuration'!$C$10))</f>
        <v/>
      </c>
      <c r="I6" s="79">
        <f>IF($A6="","",SUMIFS('3. Registre des congés'!$E:$E,'3. Registre des congés'!$A:$A,$A6,'3. Registre des congés'!$B:$B,"Congé",'3. Registre des congés'!$F:$F,"En attente",'3. Registre des congés'!$C:$C,"&gt;="&amp;'1. Configuration'!$C$9,'3. Registre des congés'!$C:$C,"&lt;="&amp;'1. Configuration'!$C$10))</f>
        <v/>
      </c>
      <c r="J6" s="79">
        <f>IF($A6="","",$G6-$H6-$I6)</f>
        <v/>
      </c>
    </row>
    <row r="7" ht="21.75" customHeight="1" s="55">
      <c r="A7" s="75" t="inlineStr">
        <is>
          <t>Elena Muller</t>
        </is>
      </c>
      <c r="B7" s="76" t="n">
        <v>46068</v>
      </c>
      <c r="C7" s="77" t="n"/>
      <c r="D7" s="78" t="n">
        <v>5</v>
      </c>
      <c r="E7" s="78" t="n">
        <v>26</v>
      </c>
      <c r="F7" s="78" t="n">
        <v>0</v>
      </c>
      <c r="G7" s="79">
        <f>IF($A7="","",ROUND($E7*MAX(0,MIN('1. Configuration'!$C$10,IF($C7="",'1. Configuration'!$C$10,$C7))-MAX('1. Configuration'!$C$9,$B7)+1)/('1. Configuration'!$C$10-'1. Configuration'!$C$9+1),1)+IF(AND($A7&lt;&gt;"",$B7&lt;='1. Configuration'!$C$9),$F7,0))</f>
        <v/>
      </c>
      <c r="H7" s="79">
        <f>IF($A7="","",SUMIFS('3. Registre des congés'!$E:$E,'3. Registre des congés'!$A:$A,$A7,'3. Registre des congés'!$B:$B,"Congé",'3. Registre des congés'!$F:$F,"Approuvé",'3. Registre des congés'!$C:$C,"&gt;="&amp;'1. Configuration'!$C$9,'3. Registre des congés'!$C:$C,"&lt;="&amp;'1. Configuration'!$C$10))</f>
        <v/>
      </c>
      <c r="I7" s="79">
        <f>IF($A7="","",SUMIFS('3. Registre des congés'!$E:$E,'3. Registre des congés'!$A:$A,$A7,'3. Registre des congés'!$B:$B,"Congé",'3. Registre des congés'!$F:$F,"En attente",'3. Registre des congés'!$C:$C,"&gt;="&amp;'1. Configuration'!$C$9,'3. Registre des congés'!$C:$C,"&lt;="&amp;'1. Configuration'!$C$10))</f>
        <v/>
      </c>
      <c r="J7" s="79">
        <f>IF($A7="","",$G7-$H7-$I7)</f>
        <v/>
      </c>
    </row>
    <row r="8" ht="21.75" customHeight="1" s="55">
      <c r="A8" s="75" t="inlineStr">
        <is>
          <t>Tom Hoffmann</t>
        </is>
      </c>
      <c r="B8" s="76" t="n">
        <v>44417</v>
      </c>
      <c r="C8" s="77" t="n"/>
      <c r="D8" s="78" t="n">
        <v>3</v>
      </c>
      <c r="E8" s="78" t="n">
        <v>16</v>
      </c>
      <c r="F8" s="78" t="n">
        <v>1</v>
      </c>
      <c r="G8" s="79">
        <f>IF($A8="","",ROUND($E8*MAX(0,MIN('1. Configuration'!$C$10,IF($C8="",'1. Configuration'!$C$10,$C8))-MAX('1. Configuration'!$C$9,$B8)+1)/('1. Configuration'!$C$10-'1. Configuration'!$C$9+1),1)+IF(AND($A8&lt;&gt;"",$B8&lt;='1. Configuration'!$C$9),$F8,0))</f>
        <v/>
      </c>
      <c r="H8" s="79">
        <f>IF($A8="","",SUMIFS('3. Registre des congés'!$E:$E,'3. Registre des congés'!$A:$A,$A8,'3. Registre des congés'!$B:$B,"Congé",'3. Registre des congés'!$F:$F,"Approuvé",'3. Registre des congés'!$C:$C,"&gt;="&amp;'1. Configuration'!$C$9,'3. Registre des congés'!$C:$C,"&lt;="&amp;'1. Configuration'!$C$10))</f>
        <v/>
      </c>
      <c r="I8" s="79">
        <f>IF($A8="","",SUMIFS('3. Registre des congés'!$E:$E,'3. Registre des congés'!$A:$A,$A8,'3. Registre des congés'!$B:$B,"Congé",'3. Registre des congés'!$F:$F,"En attente",'3. Registre des congés'!$C:$C,"&gt;="&amp;'1. Configuration'!$C$9,'3. Registre des congés'!$C:$C,"&lt;="&amp;'1. Configuration'!$C$10))</f>
        <v/>
      </c>
      <c r="J8" s="79">
        <f>IF($A8="","",$G8-$H8-$I8)</f>
        <v/>
      </c>
    </row>
    <row r="9" ht="21.75" customHeight="1" s="55">
      <c r="A9" s="75" t="inlineStr">
        <is>
          <t>Emma Kremer</t>
        </is>
      </c>
      <c r="B9" s="76" t="n">
        <v>43836</v>
      </c>
      <c r="C9" s="76" t="n">
        <v>46295</v>
      </c>
      <c r="D9" s="78" t="n">
        <v>5</v>
      </c>
      <c r="E9" s="78" t="n">
        <v>26</v>
      </c>
      <c r="F9" s="78" t="n">
        <v>0</v>
      </c>
      <c r="G9" s="79">
        <f>IF($A9="","",ROUND($E9*MAX(0,MIN('1. Configuration'!$C$10,IF($C9="",'1. Configuration'!$C$10,$C9))-MAX('1. Configuration'!$C$9,$B9)+1)/('1. Configuration'!$C$10-'1. Configuration'!$C$9+1),1)+IF(AND($A9&lt;&gt;"",$B9&lt;='1. Configuration'!$C$9),$F9,0))</f>
        <v/>
      </c>
      <c r="H9" s="79">
        <f>IF($A9="","",SUMIFS('3. Registre des congés'!$E:$E,'3. Registre des congés'!$A:$A,$A9,'3. Registre des congés'!$B:$B,"Congé",'3. Registre des congés'!$F:$F,"Approuvé",'3. Registre des congés'!$C:$C,"&gt;="&amp;'1. Configuration'!$C$9,'3. Registre des congés'!$C:$C,"&lt;="&amp;'1. Configuration'!$C$10))</f>
        <v/>
      </c>
      <c r="I9" s="79">
        <f>IF($A9="","",SUMIFS('3. Registre des congés'!$E:$E,'3. Registre des congés'!$A:$A,$A9,'3. Registre des congés'!$B:$B,"Congé",'3. Registre des congés'!$F:$F,"En attente",'3. Registre des congés'!$C:$C,"&gt;="&amp;'1. Configuration'!$C$9,'3. Registre des congés'!$C:$C,"&lt;="&amp;'1. Configuration'!$C$10))</f>
        <v/>
      </c>
      <c r="J9" s="79">
        <f>IF($A9="","",$G9-$H9-$I9)</f>
        <v/>
      </c>
    </row>
    <row r="10" ht="21.75" customHeight="1" s="55">
      <c r="A10" s="75" t="n"/>
      <c r="B10" s="77" t="n"/>
      <c r="C10" s="77" t="n"/>
      <c r="D10" s="78" t="n"/>
      <c r="E10" s="78" t="n"/>
      <c r="F10" s="78" t="n"/>
      <c r="G10" s="79">
        <f>IF($A10="","",ROUND($E10*MAX(0,MIN('1. Configuration'!$C$10,IF($C10="",'1. Configuration'!$C$10,$C10))-MAX('1. Configuration'!$C$9,$B10)+1)/('1. Configuration'!$C$10-'1. Configuration'!$C$9+1),1)+IF(AND($A10&lt;&gt;"",$B10&lt;='1. Configuration'!$C$9),$F10,0))</f>
        <v/>
      </c>
      <c r="H10" s="79">
        <f>IF($A10="","",SUMIFS('3. Registre des congés'!$E:$E,'3. Registre des congés'!$A:$A,$A10,'3. Registre des congés'!$B:$B,"Congé",'3. Registre des congés'!$F:$F,"Approuvé",'3. Registre des congés'!$C:$C,"&gt;="&amp;'1. Configuration'!$C$9,'3. Registre des congés'!$C:$C,"&lt;="&amp;'1. Configuration'!$C$10))</f>
        <v/>
      </c>
      <c r="I10" s="79">
        <f>IF($A10="","",SUMIFS('3. Registre des congés'!$E:$E,'3. Registre des congés'!$A:$A,$A10,'3. Registre des congés'!$B:$B,"Congé",'3. Registre des congés'!$F:$F,"En attente",'3. Registre des congés'!$C:$C,"&gt;="&amp;'1. Configuration'!$C$9,'3. Registre des congés'!$C:$C,"&lt;="&amp;'1. Configuration'!$C$10))</f>
        <v/>
      </c>
      <c r="J10" s="79">
        <f>IF($A10="","",$G10-$H10-$I10)</f>
        <v/>
      </c>
    </row>
    <row r="11" ht="21.75" customHeight="1" s="55">
      <c r="A11" s="75" t="n"/>
      <c r="B11" s="77" t="n"/>
      <c r="C11" s="77" t="n"/>
      <c r="D11" s="78" t="n"/>
      <c r="E11" s="78" t="n"/>
      <c r="F11" s="78" t="n"/>
      <c r="G11" s="79">
        <f>IF($A11="","",ROUND($E11*MAX(0,MIN('1. Configuration'!$C$10,IF($C11="",'1. Configuration'!$C$10,$C11))-MAX('1. Configuration'!$C$9,$B11)+1)/('1. Configuration'!$C$10-'1. Configuration'!$C$9+1),1)+IF(AND($A11&lt;&gt;"",$B11&lt;='1. Configuration'!$C$9),$F11,0))</f>
        <v/>
      </c>
      <c r="H11" s="79">
        <f>IF($A11="","",SUMIFS('3. Registre des congés'!$E:$E,'3. Registre des congés'!$A:$A,$A11,'3. Registre des congés'!$B:$B,"Congé",'3. Registre des congés'!$F:$F,"Approuvé",'3. Registre des congés'!$C:$C,"&gt;="&amp;'1. Configuration'!$C$9,'3. Registre des congés'!$C:$C,"&lt;="&amp;'1. Configuration'!$C$10))</f>
        <v/>
      </c>
      <c r="I11" s="79">
        <f>IF($A11="","",SUMIFS('3. Registre des congés'!$E:$E,'3. Registre des congés'!$A:$A,$A11,'3. Registre des congés'!$B:$B,"Congé",'3. Registre des congés'!$F:$F,"En attente",'3. Registre des congés'!$C:$C,"&gt;="&amp;'1. Configuration'!$C$9,'3. Registre des congés'!$C:$C,"&lt;="&amp;'1. Configuration'!$C$10))</f>
        <v/>
      </c>
      <c r="J11" s="79">
        <f>IF($A11="","",$G11-$H11-$I11)</f>
        <v/>
      </c>
    </row>
    <row r="12" ht="21.75" customHeight="1" s="55">
      <c r="A12" s="75" t="n"/>
      <c r="B12" s="77" t="n"/>
      <c r="C12" s="77" t="n"/>
      <c r="D12" s="78" t="n"/>
      <c r="E12" s="78" t="n"/>
      <c r="F12" s="78" t="n"/>
      <c r="G12" s="79">
        <f>IF($A12="","",ROUND($E12*MAX(0,MIN('1. Configuration'!$C$10,IF($C12="",'1. Configuration'!$C$10,$C12))-MAX('1. Configuration'!$C$9,$B12)+1)/('1. Configuration'!$C$10-'1. Configuration'!$C$9+1),1)+IF(AND($A12&lt;&gt;"",$B12&lt;='1. Configuration'!$C$9),$F12,0))</f>
        <v/>
      </c>
      <c r="H12" s="79">
        <f>IF($A12="","",SUMIFS('3. Registre des congés'!$E:$E,'3. Registre des congés'!$A:$A,$A12,'3. Registre des congés'!$B:$B,"Congé",'3. Registre des congés'!$F:$F,"Approuvé",'3. Registre des congés'!$C:$C,"&gt;="&amp;'1. Configuration'!$C$9,'3. Registre des congés'!$C:$C,"&lt;="&amp;'1. Configuration'!$C$10))</f>
        <v/>
      </c>
      <c r="I12" s="79">
        <f>IF($A12="","",SUMIFS('3. Registre des congés'!$E:$E,'3. Registre des congés'!$A:$A,$A12,'3. Registre des congés'!$B:$B,"Congé",'3. Registre des congés'!$F:$F,"En attente",'3. Registre des congés'!$C:$C,"&gt;="&amp;'1. Configuration'!$C$9,'3. Registre des congés'!$C:$C,"&lt;="&amp;'1. Configuration'!$C$10))</f>
        <v/>
      </c>
      <c r="J12" s="79">
        <f>IF($A12="","",$G12-$H12-$I12)</f>
        <v/>
      </c>
    </row>
    <row r="13" ht="21.75" customHeight="1" s="55">
      <c r="A13" s="75" t="n"/>
      <c r="B13" s="77" t="n"/>
      <c r="C13" s="77" t="n"/>
      <c r="D13" s="78" t="n"/>
      <c r="E13" s="78" t="n"/>
      <c r="F13" s="78" t="n"/>
      <c r="G13" s="79">
        <f>IF($A13="","",ROUND($E13*MAX(0,MIN('1. Configuration'!$C$10,IF($C13="",'1. Configuration'!$C$10,$C13))-MAX('1. Configuration'!$C$9,$B13)+1)/('1. Configuration'!$C$10-'1. Configuration'!$C$9+1),1)+IF(AND($A13&lt;&gt;"",$B13&lt;='1. Configuration'!$C$9),$F13,0))</f>
        <v/>
      </c>
      <c r="H13" s="79">
        <f>IF($A13="","",SUMIFS('3. Registre des congés'!$E:$E,'3. Registre des congés'!$A:$A,$A13,'3. Registre des congés'!$B:$B,"Congé",'3. Registre des congés'!$F:$F,"Approuvé",'3. Registre des congés'!$C:$C,"&gt;="&amp;'1. Configuration'!$C$9,'3. Registre des congés'!$C:$C,"&lt;="&amp;'1. Configuration'!$C$10))</f>
        <v/>
      </c>
      <c r="I13" s="79">
        <f>IF($A13="","",SUMIFS('3. Registre des congés'!$E:$E,'3. Registre des congés'!$A:$A,$A13,'3. Registre des congés'!$B:$B,"Congé",'3. Registre des congés'!$F:$F,"En attente",'3. Registre des congés'!$C:$C,"&gt;="&amp;'1. Configuration'!$C$9,'3. Registre des congés'!$C:$C,"&lt;="&amp;'1. Configuration'!$C$10))</f>
        <v/>
      </c>
      <c r="J13" s="79">
        <f>IF($A13="","",$G13-$H13-$I13)</f>
        <v/>
      </c>
    </row>
    <row r="14" ht="21.75" customHeight="1" s="55">
      <c r="A14" s="75" t="n"/>
      <c r="B14" s="77" t="n"/>
      <c r="C14" s="77" t="n"/>
      <c r="D14" s="78" t="n"/>
      <c r="E14" s="78" t="n"/>
      <c r="F14" s="78" t="n"/>
      <c r="G14" s="79">
        <f>IF($A14="","",ROUND($E14*MAX(0,MIN('1. Configuration'!$C$10,IF($C14="",'1. Configuration'!$C$10,$C14))-MAX('1. Configuration'!$C$9,$B14)+1)/('1. Configuration'!$C$10-'1. Configuration'!$C$9+1),1)+IF(AND($A14&lt;&gt;"",$B14&lt;='1. Configuration'!$C$9),$F14,0))</f>
        <v/>
      </c>
      <c r="H14" s="79">
        <f>IF($A14="","",SUMIFS('3. Registre des congés'!$E:$E,'3. Registre des congés'!$A:$A,$A14,'3. Registre des congés'!$B:$B,"Congé",'3. Registre des congés'!$F:$F,"Approuvé",'3. Registre des congés'!$C:$C,"&gt;="&amp;'1. Configuration'!$C$9,'3. Registre des congés'!$C:$C,"&lt;="&amp;'1. Configuration'!$C$10))</f>
        <v/>
      </c>
      <c r="I14" s="79">
        <f>IF($A14="","",SUMIFS('3. Registre des congés'!$E:$E,'3. Registre des congés'!$A:$A,$A14,'3. Registre des congés'!$B:$B,"Congé",'3. Registre des congés'!$F:$F,"En attente",'3. Registre des congés'!$C:$C,"&gt;="&amp;'1. Configuration'!$C$9,'3. Registre des congés'!$C:$C,"&lt;="&amp;'1. Configuration'!$C$10))</f>
        <v/>
      </c>
      <c r="J14" s="79">
        <f>IF($A14="","",$G14-$H14-$I14)</f>
        <v/>
      </c>
    </row>
    <row r="15" ht="21.75" customHeight="1" s="55">
      <c r="A15" s="75" t="n"/>
      <c r="B15" s="77" t="n"/>
      <c r="C15" s="77" t="n"/>
      <c r="D15" s="78" t="n"/>
      <c r="E15" s="78" t="n"/>
      <c r="F15" s="78" t="n"/>
      <c r="G15" s="79">
        <f>IF($A15="","",ROUND($E15*MAX(0,MIN('1. Configuration'!$C$10,IF($C15="",'1. Configuration'!$C$10,$C15))-MAX('1. Configuration'!$C$9,$B15)+1)/('1. Configuration'!$C$10-'1. Configuration'!$C$9+1),1)+IF(AND($A15&lt;&gt;"",$B15&lt;='1. Configuration'!$C$9),$F15,0))</f>
        <v/>
      </c>
      <c r="H15" s="79">
        <f>IF($A15="","",SUMIFS('3. Registre des congés'!$E:$E,'3. Registre des congés'!$A:$A,$A15,'3. Registre des congés'!$B:$B,"Congé",'3. Registre des congés'!$F:$F,"Approuvé",'3. Registre des congés'!$C:$C,"&gt;="&amp;'1. Configuration'!$C$9,'3. Registre des congés'!$C:$C,"&lt;="&amp;'1. Configuration'!$C$10))</f>
        <v/>
      </c>
      <c r="I15" s="79">
        <f>IF($A15="","",SUMIFS('3. Registre des congés'!$E:$E,'3. Registre des congés'!$A:$A,$A15,'3. Registre des congés'!$B:$B,"Congé",'3. Registre des congés'!$F:$F,"En attente",'3. Registre des congés'!$C:$C,"&gt;="&amp;'1. Configuration'!$C$9,'3. Registre des congés'!$C:$C,"&lt;="&amp;'1. Configuration'!$C$10))</f>
        <v/>
      </c>
      <c r="J15" s="79">
        <f>IF($A15="","",$G15-$H15-$I15)</f>
        <v/>
      </c>
    </row>
    <row r="16" ht="21.75" customHeight="1" s="55">
      <c r="A16" s="75" t="n"/>
      <c r="B16" s="77" t="n"/>
      <c r="C16" s="77" t="n"/>
      <c r="D16" s="78" t="n"/>
      <c r="E16" s="78" t="n"/>
      <c r="F16" s="78" t="n"/>
      <c r="G16" s="79">
        <f>IF($A16="","",ROUND($E16*MAX(0,MIN('1. Configuration'!$C$10,IF($C16="",'1. Configuration'!$C$10,$C16))-MAX('1. Configuration'!$C$9,$B16)+1)/('1. Configuration'!$C$10-'1. Configuration'!$C$9+1),1)+IF(AND($A16&lt;&gt;"",$B16&lt;='1. Configuration'!$C$9),$F16,0))</f>
        <v/>
      </c>
      <c r="H16" s="79">
        <f>IF($A16="","",SUMIFS('3. Registre des congés'!$E:$E,'3. Registre des congés'!$A:$A,$A16,'3. Registre des congés'!$B:$B,"Congé",'3. Registre des congés'!$F:$F,"Approuvé",'3. Registre des congés'!$C:$C,"&gt;="&amp;'1. Configuration'!$C$9,'3. Registre des congés'!$C:$C,"&lt;="&amp;'1. Configuration'!$C$10))</f>
        <v/>
      </c>
      <c r="I16" s="79">
        <f>IF($A16="","",SUMIFS('3. Registre des congés'!$E:$E,'3. Registre des congés'!$A:$A,$A16,'3. Registre des congés'!$B:$B,"Congé",'3. Registre des congés'!$F:$F,"En attente",'3. Registre des congés'!$C:$C,"&gt;="&amp;'1. Configuration'!$C$9,'3. Registre des congés'!$C:$C,"&lt;="&amp;'1. Configuration'!$C$10))</f>
        <v/>
      </c>
      <c r="J16" s="79">
        <f>IF($A16="","",$G16-$H16-$I16)</f>
        <v/>
      </c>
    </row>
    <row r="17" ht="21.75" customHeight="1" s="55">
      <c r="A17" s="75" t="n"/>
      <c r="B17" s="77" t="n"/>
      <c r="C17" s="77" t="n"/>
      <c r="D17" s="78" t="n"/>
      <c r="E17" s="78" t="n"/>
      <c r="F17" s="78" t="n"/>
      <c r="G17" s="79">
        <f>IF($A17="","",ROUND($E17*MAX(0,MIN('1. Configuration'!$C$10,IF($C17="",'1. Configuration'!$C$10,$C17))-MAX('1. Configuration'!$C$9,$B17)+1)/('1. Configuration'!$C$10-'1. Configuration'!$C$9+1),1)+IF(AND($A17&lt;&gt;"",$B17&lt;='1. Configuration'!$C$9),$F17,0))</f>
        <v/>
      </c>
      <c r="H17" s="79">
        <f>IF($A17="","",SUMIFS('3. Registre des congés'!$E:$E,'3. Registre des congés'!$A:$A,$A17,'3. Registre des congés'!$B:$B,"Congé",'3. Registre des congés'!$F:$F,"Approuvé",'3. Registre des congés'!$C:$C,"&gt;="&amp;'1. Configuration'!$C$9,'3. Registre des congés'!$C:$C,"&lt;="&amp;'1. Configuration'!$C$10))</f>
        <v/>
      </c>
      <c r="I17" s="79">
        <f>IF($A17="","",SUMIFS('3. Registre des congés'!$E:$E,'3. Registre des congés'!$A:$A,$A17,'3. Registre des congés'!$B:$B,"Congé",'3. Registre des congés'!$F:$F,"En attente",'3. Registre des congés'!$C:$C,"&gt;="&amp;'1. Configuration'!$C$9,'3. Registre des congés'!$C:$C,"&lt;="&amp;'1. Configuration'!$C$10))</f>
        <v/>
      </c>
      <c r="J17" s="79">
        <f>IF($A17="","",$G17-$H17-$I17)</f>
        <v/>
      </c>
    </row>
    <row r="18" ht="21.75" customHeight="1" s="55">
      <c r="A18" s="75" t="n"/>
      <c r="B18" s="77" t="n"/>
      <c r="C18" s="77" t="n"/>
      <c r="D18" s="78" t="n"/>
      <c r="E18" s="78" t="n"/>
      <c r="F18" s="78" t="n"/>
      <c r="G18" s="79">
        <f>IF($A18="","",ROUND($E18*MAX(0,MIN('1. Configuration'!$C$10,IF($C18="",'1. Configuration'!$C$10,$C18))-MAX('1. Configuration'!$C$9,$B18)+1)/('1. Configuration'!$C$10-'1. Configuration'!$C$9+1),1)+IF(AND($A18&lt;&gt;"",$B18&lt;='1. Configuration'!$C$9),$F18,0))</f>
        <v/>
      </c>
      <c r="H18" s="79">
        <f>IF($A18="","",SUMIFS('3. Registre des congés'!$E:$E,'3. Registre des congés'!$A:$A,$A18,'3. Registre des congés'!$B:$B,"Congé",'3. Registre des congés'!$F:$F,"Approuvé",'3. Registre des congés'!$C:$C,"&gt;="&amp;'1. Configuration'!$C$9,'3. Registre des congés'!$C:$C,"&lt;="&amp;'1. Configuration'!$C$10))</f>
        <v/>
      </c>
      <c r="I18" s="79">
        <f>IF($A18="","",SUMIFS('3. Registre des congés'!$E:$E,'3. Registre des congés'!$A:$A,$A18,'3. Registre des congés'!$B:$B,"Congé",'3. Registre des congés'!$F:$F,"En attente",'3. Registre des congés'!$C:$C,"&gt;="&amp;'1. Configuration'!$C$9,'3. Registre des congés'!$C:$C,"&lt;="&amp;'1. Configuration'!$C$10))</f>
        <v/>
      </c>
      <c r="J18" s="79">
        <f>IF($A18="","",$G18-$H18-$I18)</f>
        <v/>
      </c>
    </row>
    <row r="19" ht="21.75" customHeight="1" s="55">
      <c r="A19" s="75" t="n"/>
      <c r="B19" s="77" t="n"/>
      <c r="C19" s="77" t="n"/>
      <c r="D19" s="78" t="n"/>
      <c r="E19" s="78" t="n"/>
      <c r="F19" s="78" t="n"/>
      <c r="G19" s="79">
        <f>IF($A19="","",ROUND($E19*MAX(0,MIN('1. Configuration'!$C$10,IF($C19="",'1. Configuration'!$C$10,$C19))-MAX('1. Configuration'!$C$9,$B19)+1)/('1. Configuration'!$C$10-'1. Configuration'!$C$9+1),1)+IF(AND($A19&lt;&gt;"",$B19&lt;='1. Configuration'!$C$9),$F19,0))</f>
        <v/>
      </c>
      <c r="H19" s="79">
        <f>IF($A19="","",SUMIFS('3. Registre des congés'!$E:$E,'3. Registre des congés'!$A:$A,$A19,'3. Registre des congés'!$B:$B,"Congé",'3. Registre des congés'!$F:$F,"Approuvé",'3. Registre des congés'!$C:$C,"&gt;="&amp;'1. Configuration'!$C$9,'3. Registre des congés'!$C:$C,"&lt;="&amp;'1. Configuration'!$C$10))</f>
        <v/>
      </c>
      <c r="I19" s="79">
        <f>IF($A19="","",SUMIFS('3. Registre des congés'!$E:$E,'3. Registre des congés'!$A:$A,$A19,'3. Registre des congés'!$B:$B,"Congé",'3. Registre des congés'!$F:$F,"En attente",'3. Registre des congés'!$C:$C,"&gt;="&amp;'1. Configuration'!$C$9,'3. Registre des congés'!$C:$C,"&lt;="&amp;'1. Configuration'!$C$10))</f>
        <v/>
      </c>
      <c r="J19" s="79">
        <f>IF($A19="","",$G19-$H19-$I19)</f>
        <v/>
      </c>
    </row>
    <row r="20" ht="21.75" customHeight="1" s="55">
      <c r="A20" s="75" t="n"/>
      <c r="B20" s="77" t="n"/>
      <c r="C20" s="77" t="n"/>
      <c r="D20" s="78" t="n"/>
      <c r="E20" s="78" t="n"/>
      <c r="F20" s="78" t="n"/>
      <c r="G20" s="79">
        <f>IF($A20="","",ROUND($E20*MAX(0,MIN('1. Configuration'!$C$10,IF($C20="",'1. Configuration'!$C$10,$C20))-MAX('1. Configuration'!$C$9,$B20)+1)/('1. Configuration'!$C$10-'1. Configuration'!$C$9+1),1)+IF(AND($A20&lt;&gt;"",$B20&lt;='1. Configuration'!$C$9),$F20,0))</f>
        <v/>
      </c>
      <c r="H20" s="79">
        <f>IF($A20="","",SUMIFS('3. Registre des congés'!$E:$E,'3. Registre des congés'!$A:$A,$A20,'3. Registre des congés'!$B:$B,"Congé",'3. Registre des congés'!$F:$F,"Approuvé",'3. Registre des congés'!$C:$C,"&gt;="&amp;'1. Configuration'!$C$9,'3. Registre des congés'!$C:$C,"&lt;="&amp;'1. Configuration'!$C$10))</f>
        <v/>
      </c>
      <c r="I20" s="79">
        <f>IF($A20="","",SUMIFS('3. Registre des congés'!$E:$E,'3. Registre des congés'!$A:$A,$A20,'3. Registre des congés'!$B:$B,"Congé",'3. Registre des congés'!$F:$F,"En attente",'3. Registre des congés'!$C:$C,"&gt;="&amp;'1. Configuration'!$C$9,'3. Registre des congés'!$C:$C,"&lt;="&amp;'1. Configuration'!$C$10))</f>
        <v/>
      </c>
      <c r="J20" s="79">
        <f>IF($A20="","",$G20-$H20-$I20)</f>
        <v/>
      </c>
    </row>
    <row r="21" ht="21.75" customHeight="1" s="55">
      <c r="A21" s="75" t="n"/>
      <c r="B21" s="77" t="n"/>
      <c r="C21" s="77" t="n"/>
      <c r="D21" s="78" t="n"/>
      <c r="E21" s="78" t="n"/>
      <c r="F21" s="78" t="n"/>
      <c r="G21" s="79">
        <f>IF($A21="","",ROUND($E21*MAX(0,MIN('1. Configuration'!$C$10,IF($C21="",'1. Configuration'!$C$10,$C21))-MAX('1. Configuration'!$C$9,$B21)+1)/('1. Configuration'!$C$10-'1. Configuration'!$C$9+1),1)+IF(AND($A21&lt;&gt;"",$B21&lt;='1. Configuration'!$C$9),$F21,0))</f>
        <v/>
      </c>
      <c r="H21" s="79">
        <f>IF($A21="","",SUMIFS('3. Registre des congés'!$E:$E,'3. Registre des congés'!$A:$A,$A21,'3. Registre des congés'!$B:$B,"Congé",'3. Registre des congés'!$F:$F,"Approuvé",'3. Registre des congés'!$C:$C,"&gt;="&amp;'1. Configuration'!$C$9,'3. Registre des congés'!$C:$C,"&lt;="&amp;'1. Configuration'!$C$10))</f>
        <v/>
      </c>
      <c r="I21" s="79">
        <f>IF($A21="","",SUMIFS('3. Registre des congés'!$E:$E,'3. Registre des congés'!$A:$A,$A21,'3. Registre des congés'!$B:$B,"Congé",'3. Registre des congés'!$F:$F,"En attente",'3. Registre des congés'!$C:$C,"&gt;="&amp;'1. Configuration'!$C$9,'3. Registre des congés'!$C:$C,"&lt;="&amp;'1. Configuration'!$C$10))</f>
        <v/>
      </c>
      <c r="J21" s="79">
        <f>IF($A21="","",$G21-$H21-$I21)</f>
        <v/>
      </c>
    </row>
    <row r="22" ht="21.75" customHeight="1" s="55">
      <c r="A22" s="75" t="n"/>
      <c r="B22" s="77" t="n"/>
      <c r="C22" s="77" t="n"/>
      <c r="D22" s="78" t="n"/>
      <c r="E22" s="78" t="n"/>
      <c r="F22" s="78" t="n"/>
      <c r="G22" s="79">
        <f>IF($A22="","",ROUND($E22*MAX(0,MIN('1. Configuration'!$C$10,IF($C22="",'1. Configuration'!$C$10,$C22))-MAX('1. Configuration'!$C$9,$B22)+1)/('1. Configuration'!$C$10-'1. Configuration'!$C$9+1),1)+IF(AND($A22&lt;&gt;"",$B22&lt;='1. Configuration'!$C$9),$F22,0))</f>
        <v/>
      </c>
      <c r="H22" s="79">
        <f>IF($A22="","",SUMIFS('3. Registre des congés'!$E:$E,'3. Registre des congés'!$A:$A,$A22,'3. Registre des congés'!$B:$B,"Congé",'3. Registre des congés'!$F:$F,"Approuvé",'3. Registre des congés'!$C:$C,"&gt;="&amp;'1. Configuration'!$C$9,'3. Registre des congés'!$C:$C,"&lt;="&amp;'1. Configuration'!$C$10))</f>
        <v/>
      </c>
      <c r="I22" s="79">
        <f>IF($A22="","",SUMIFS('3. Registre des congés'!$E:$E,'3. Registre des congés'!$A:$A,$A22,'3. Registre des congés'!$B:$B,"Congé",'3. Registre des congés'!$F:$F,"En attente",'3. Registre des congés'!$C:$C,"&gt;="&amp;'1. Configuration'!$C$9,'3. Registre des congés'!$C:$C,"&lt;="&amp;'1. Configuration'!$C$10))</f>
        <v/>
      </c>
      <c r="J22" s="79">
        <f>IF($A22="","",$G22-$H22-$I22)</f>
        <v/>
      </c>
    </row>
    <row r="23" ht="21.75" customHeight="1" s="55">
      <c r="A23" s="75" t="n"/>
      <c r="B23" s="77" t="n"/>
      <c r="C23" s="77" t="n"/>
      <c r="D23" s="78" t="n"/>
      <c r="E23" s="78" t="n"/>
      <c r="F23" s="78" t="n"/>
      <c r="G23" s="79">
        <f>IF($A23="","",ROUND($E23*MAX(0,MIN('1. Configuration'!$C$10,IF($C23="",'1. Configuration'!$C$10,$C23))-MAX('1. Configuration'!$C$9,$B23)+1)/('1. Configuration'!$C$10-'1. Configuration'!$C$9+1),1)+IF(AND($A23&lt;&gt;"",$B23&lt;='1. Configuration'!$C$9),$F23,0))</f>
        <v/>
      </c>
      <c r="H23" s="79">
        <f>IF($A23="","",SUMIFS('3. Registre des congés'!$E:$E,'3. Registre des congés'!$A:$A,$A23,'3. Registre des congés'!$B:$B,"Congé",'3. Registre des congés'!$F:$F,"Approuvé",'3. Registre des congés'!$C:$C,"&gt;="&amp;'1. Configuration'!$C$9,'3. Registre des congés'!$C:$C,"&lt;="&amp;'1. Configuration'!$C$10))</f>
        <v/>
      </c>
      <c r="I23" s="79">
        <f>IF($A23="","",SUMIFS('3. Registre des congés'!$E:$E,'3. Registre des congés'!$A:$A,$A23,'3. Registre des congés'!$B:$B,"Congé",'3. Registre des congés'!$F:$F,"En attente",'3. Registre des congés'!$C:$C,"&gt;="&amp;'1. Configuration'!$C$9,'3. Registre des congés'!$C:$C,"&lt;="&amp;'1. Configuration'!$C$10))</f>
        <v/>
      </c>
      <c r="J23" s="79">
        <f>IF($A23="","",$G23-$H23-$I23)</f>
        <v/>
      </c>
    </row>
    <row r="24" ht="21.75" customHeight="1" s="55">
      <c r="A24" s="75" t="n"/>
      <c r="B24" s="77" t="n"/>
      <c r="C24" s="77" t="n"/>
      <c r="D24" s="78" t="n"/>
      <c r="E24" s="78" t="n"/>
      <c r="F24" s="78" t="n"/>
      <c r="G24" s="79">
        <f>IF($A24="","",ROUND($E24*MAX(0,MIN('1. Configuration'!$C$10,IF($C24="",'1. Configuration'!$C$10,$C24))-MAX('1. Configuration'!$C$9,$B24)+1)/('1. Configuration'!$C$10-'1. Configuration'!$C$9+1),1)+IF(AND($A24&lt;&gt;"",$B24&lt;='1. Configuration'!$C$9),$F24,0))</f>
        <v/>
      </c>
      <c r="H24" s="79">
        <f>IF($A24="","",SUMIFS('3. Registre des congés'!$E:$E,'3. Registre des congés'!$A:$A,$A24,'3. Registre des congés'!$B:$B,"Congé",'3. Registre des congés'!$F:$F,"Approuvé",'3. Registre des congés'!$C:$C,"&gt;="&amp;'1. Configuration'!$C$9,'3. Registre des congés'!$C:$C,"&lt;="&amp;'1. Configuration'!$C$10))</f>
        <v/>
      </c>
      <c r="I24" s="79">
        <f>IF($A24="","",SUMIFS('3. Registre des congés'!$E:$E,'3. Registre des congés'!$A:$A,$A24,'3. Registre des congés'!$B:$B,"Congé",'3. Registre des congés'!$F:$F,"En attente",'3. Registre des congés'!$C:$C,"&gt;="&amp;'1. Configuration'!$C$9,'3. Registre des congés'!$C:$C,"&lt;="&amp;'1. Configuration'!$C$10))</f>
        <v/>
      </c>
      <c r="J24" s="79">
        <f>IF($A24="","",$G24-$H24-$I24)</f>
        <v/>
      </c>
    </row>
    <row r="25" ht="21.75" customHeight="1" s="55">
      <c r="A25" s="75" t="n"/>
      <c r="B25" s="77" t="n"/>
      <c r="C25" s="77" t="n"/>
      <c r="D25" s="78" t="n"/>
      <c r="E25" s="78" t="n"/>
      <c r="F25" s="78" t="n"/>
      <c r="G25" s="79">
        <f>IF($A25="","",ROUND($E25*MAX(0,MIN('1. Configuration'!$C$10,IF($C25="",'1. Configuration'!$C$10,$C25))-MAX('1. Configuration'!$C$9,$B25)+1)/('1. Configuration'!$C$10-'1. Configuration'!$C$9+1),1)+IF(AND($A25&lt;&gt;"",$B25&lt;='1. Configuration'!$C$9),$F25,0))</f>
        <v/>
      </c>
      <c r="H25" s="79">
        <f>IF($A25="","",SUMIFS('3. Registre des congés'!$E:$E,'3. Registre des congés'!$A:$A,$A25,'3. Registre des congés'!$B:$B,"Congé",'3. Registre des congés'!$F:$F,"Approuvé",'3. Registre des congés'!$C:$C,"&gt;="&amp;'1. Configuration'!$C$9,'3. Registre des congés'!$C:$C,"&lt;="&amp;'1. Configuration'!$C$10))</f>
        <v/>
      </c>
      <c r="I25" s="79">
        <f>IF($A25="","",SUMIFS('3. Registre des congés'!$E:$E,'3. Registre des congés'!$A:$A,$A25,'3. Registre des congés'!$B:$B,"Congé",'3. Registre des congés'!$F:$F,"En attente",'3. Registre des congés'!$C:$C,"&gt;="&amp;'1. Configuration'!$C$9,'3. Registre des congés'!$C:$C,"&lt;="&amp;'1. Configuration'!$C$10))</f>
        <v/>
      </c>
      <c r="J25" s="79">
        <f>IF($A25="","",$G25-$H25-$I25)</f>
        <v/>
      </c>
    </row>
    <row r="26" ht="21.75" customHeight="1" s="55">
      <c r="A26" s="75" t="n"/>
      <c r="B26" s="77" t="n"/>
      <c r="C26" s="77" t="n"/>
      <c r="D26" s="78" t="n"/>
      <c r="E26" s="78" t="n"/>
      <c r="F26" s="78" t="n"/>
      <c r="G26" s="79">
        <f>IF($A26="","",ROUND($E26*MAX(0,MIN('1. Configuration'!$C$10,IF($C26="",'1. Configuration'!$C$10,$C26))-MAX('1. Configuration'!$C$9,$B26)+1)/('1. Configuration'!$C$10-'1. Configuration'!$C$9+1),1)+IF(AND($A26&lt;&gt;"",$B26&lt;='1. Configuration'!$C$9),$F26,0))</f>
        <v/>
      </c>
      <c r="H26" s="79">
        <f>IF($A26="","",SUMIFS('3. Registre des congés'!$E:$E,'3. Registre des congés'!$A:$A,$A26,'3. Registre des congés'!$B:$B,"Congé",'3. Registre des congés'!$F:$F,"Approuvé",'3. Registre des congés'!$C:$C,"&gt;="&amp;'1. Configuration'!$C$9,'3. Registre des congés'!$C:$C,"&lt;="&amp;'1. Configuration'!$C$10))</f>
        <v/>
      </c>
      <c r="I26" s="79">
        <f>IF($A26="","",SUMIFS('3. Registre des congés'!$E:$E,'3. Registre des congés'!$A:$A,$A26,'3. Registre des congés'!$B:$B,"Congé",'3. Registre des congés'!$F:$F,"En attente",'3. Registre des congés'!$C:$C,"&gt;="&amp;'1. Configuration'!$C$9,'3. Registre des congés'!$C:$C,"&lt;="&amp;'1. Configuration'!$C$10))</f>
        <v/>
      </c>
      <c r="J26" s="79">
        <f>IF($A26="","",$G26-$H26-$I26)</f>
        <v/>
      </c>
    </row>
    <row r="27" ht="21.75" customHeight="1" s="55">
      <c r="A27" s="75" t="n"/>
      <c r="B27" s="77" t="n"/>
      <c r="C27" s="77" t="n"/>
      <c r="D27" s="78" t="n"/>
      <c r="E27" s="78" t="n"/>
      <c r="F27" s="78" t="n"/>
      <c r="G27" s="79">
        <f>IF($A27="","",ROUND($E27*MAX(0,MIN('1. Configuration'!$C$10,IF($C27="",'1. Configuration'!$C$10,$C27))-MAX('1. Configuration'!$C$9,$B27)+1)/('1. Configuration'!$C$10-'1. Configuration'!$C$9+1),1)+IF(AND($A27&lt;&gt;"",$B27&lt;='1. Configuration'!$C$9),$F27,0))</f>
        <v/>
      </c>
      <c r="H27" s="79">
        <f>IF($A27="","",SUMIFS('3. Registre des congés'!$E:$E,'3. Registre des congés'!$A:$A,$A27,'3. Registre des congés'!$B:$B,"Congé",'3. Registre des congés'!$F:$F,"Approuvé",'3. Registre des congés'!$C:$C,"&gt;="&amp;'1. Configuration'!$C$9,'3. Registre des congés'!$C:$C,"&lt;="&amp;'1. Configuration'!$C$10))</f>
        <v/>
      </c>
      <c r="I27" s="79">
        <f>IF($A27="","",SUMIFS('3. Registre des congés'!$E:$E,'3. Registre des congés'!$A:$A,$A27,'3. Registre des congés'!$B:$B,"Congé",'3. Registre des congés'!$F:$F,"En attente",'3. Registre des congés'!$C:$C,"&gt;="&amp;'1. Configuration'!$C$9,'3. Registre des congés'!$C:$C,"&lt;="&amp;'1. Configuration'!$C$10))</f>
        <v/>
      </c>
      <c r="J27" s="79">
        <f>IF($A27="","",$G27-$H27-$I27)</f>
        <v/>
      </c>
    </row>
    <row r="28" ht="21.75" customHeight="1" s="55">
      <c r="A28" s="75" t="n"/>
      <c r="B28" s="77" t="n"/>
      <c r="C28" s="77" t="n"/>
      <c r="D28" s="78" t="n"/>
      <c r="E28" s="78" t="n"/>
      <c r="F28" s="78" t="n"/>
      <c r="G28" s="79">
        <f>IF($A28="","",ROUND($E28*MAX(0,MIN('1. Configuration'!$C$10,IF($C28="",'1. Configuration'!$C$10,$C28))-MAX('1. Configuration'!$C$9,$B28)+1)/('1. Configuration'!$C$10-'1. Configuration'!$C$9+1),1)+IF(AND($A28&lt;&gt;"",$B28&lt;='1. Configuration'!$C$9),$F28,0))</f>
        <v/>
      </c>
      <c r="H28" s="79">
        <f>IF($A28="","",SUMIFS('3. Registre des congés'!$E:$E,'3. Registre des congés'!$A:$A,$A28,'3. Registre des congés'!$B:$B,"Congé",'3. Registre des congés'!$F:$F,"Approuvé",'3. Registre des congés'!$C:$C,"&gt;="&amp;'1. Configuration'!$C$9,'3. Registre des congés'!$C:$C,"&lt;="&amp;'1. Configuration'!$C$10))</f>
        <v/>
      </c>
      <c r="I28" s="79">
        <f>IF($A28="","",SUMIFS('3. Registre des congés'!$E:$E,'3. Registre des congés'!$A:$A,$A28,'3. Registre des congés'!$B:$B,"Congé",'3. Registre des congés'!$F:$F,"En attente",'3. Registre des congés'!$C:$C,"&gt;="&amp;'1. Configuration'!$C$9,'3. Registre des congés'!$C:$C,"&lt;="&amp;'1. Configuration'!$C$10))</f>
        <v/>
      </c>
      <c r="J28" s="79">
        <f>IF($A28="","",$G28-$H28-$I28)</f>
        <v/>
      </c>
    </row>
    <row r="29" ht="21.75" customHeight="1" s="55">
      <c r="A29" s="75" t="n"/>
      <c r="B29" s="77" t="n"/>
      <c r="C29" s="77" t="n"/>
      <c r="D29" s="78" t="n"/>
      <c r="E29" s="78" t="n"/>
      <c r="F29" s="78" t="n"/>
      <c r="G29" s="79">
        <f>IF($A29="","",ROUND($E29*MAX(0,MIN('1. Configuration'!$C$10,IF($C29="",'1. Configuration'!$C$10,$C29))-MAX('1. Configuration'!$C$9,$B29)+1)/('1. Configuration'!$C$10-'1. Configuration'!$C$9+1),1)+IF(AND($A29&lt;&gt;"",$B29&lt;='1. Configuration'!$C$9),$F29,0))</f>
        <v/>
      </c>
      <c r="H29" s="79">
        <f>IF($A29="","",SUMIFS('3. Registre des congés'!$E:$E,'3. Registre des congés'!$A:$A,$A29,'3. Registre des congés'!$B:$B,"Congé",'3. Registre des congés'!$F:$F,"Approuvé",'3. Registre des congés'!$C:$C,"&gt;="&amp;'1. Configuration'!$C$9,'3. Registre des congés'!$C:$C,"&lt;="&amp;'1. Configuration'!$C$10))</f>
        <v/>
      </c>
      <c r="I29" s="79">
        <f>IF($A29="","",SUMIFS('3. Registre des congés'!$E:$E,'3. Registre des congés'!$A:$A,$A29,'3. Registre des congés'!$B:$B,"Congé",'3. Registre des congés'!$F:$F,"En attente",'3. Registre des congés'!$C:$C,"&gt;="&amp;'1. Configuration'!$C$9,'3. Registre des congés'!$C:$C,"&lt;="&amp;'1. Configuration'!$C$10))</f>
        <v/>
      </c>
      <c r="J29" s="79">
        <f>IF($A29="","",$G29-$H29-$I29)</f>
        <v/>
      </c>
    </row>
    <row r="30" ht="21.75" customHeight="1" s="55">
      <c r="A30" s="75" t="n"/>
      <c r="B30" s="77" t="n"/>
      <c r="C30" s="77" t="n"/>
      <c r="D30" s="78" t="n"/>
      <c r="E30" s="78" t="n"/>
      <c r="F30" s="78" t="n"/>
      <c r="G30" s="79">
        <f>IF($A30="","",ROUND($E30*MAX(0,MIN('1. Configuration'!$C$10,IF($C30="",'1. Configuration'!$C$10,$C30))-MAX('1. Configuration'!$C$9,$B30)+1)/('1. Configuration'!$C$10-'1. Configuration'!$C$9+1),1)+IF(AND($A30&lt;&gt;"",$B30&lt;='1. Configuration'!$C$9),$F30,0))</f>
        <v/>
      </c>
      <c r="H30" s="79">
        <f>IF($A30="","",SUMIFS('3. Registre des congés'!$E:$E,'3. Registre des congés'!$A:$A,$A30,'3. Registre des congés'!$B:$B,"Congé",'3. Registre des congés'!$F:$F,"Approuvé",'3. Registre des congés'!$C:$C,"&gt;="&amp;'1. Configuration'!$C$9,'3. Registre des congés'!$C:$C,"&lt;="&amp;'1. Configuration'!$C$10))</f>
        <v/>
      </c>
      <c r="I30" s="79">
        <f>IF($A30="","",SUMIFS('3. Registre des congés'!$E:$E,'3. Registre des congés'!$A:$A,$A30,'3. Registre des congés'!$B:$B,"Congé",'3. Registre des congés'!$F:$F,"En attente",'3. Registre des congés'!$C:$C,"&gt;="&amp;'1. Configuration'!$C$9,'3. Registre des congés'!$C:$C,"&lt;="&amp;'1. Configuration'!$C$10))</f>
        <v/>
      </c>
      <c r="J30" s="79">
        <f>IF($A30="","",$G30-$H30-$I30)</f>
        <v/>
      </c>
    </row>
    <row r="31" ht="21.75" customHeight="1" s="55">
      <c r="A31" s="75" t="n"/>
      <c r="B31" s="77" t="n"/>
      <c r="C31" s="77" t="n"/>
      <c r="D31" s="78" t="n"/>
      <c r="E31" s="78" t="n"/>
      <c r="F31" s="78" t="n"/>
      <c r="G31" s="79">
        <f>IF($A31="","",ROUND($E31*MAX(0,MIN('1. Configuration'!$C$10,IF($C31="",'1. Configuration'!$C$10,$C31))-MAX('1. Configuration'!$C$9,$B31)+1)/('1. Configuration'!$C$10-'1. Configuration'!$C$9+1),1)+IF(AND($A31&lt;&gt;"",$B31&lt;='1. Configuration'!$C$9),$F31,0))</f>
        <v/>
      </c>
      <c r="H31" s="79">
        <f>IF($A31="","",SUMIFS('3. Registre des congés'!$E:$E,'3. Registre des congés'!$A:$A,$A31,'3. Registre des congés'!$B:$B,"Congé",'3. Registre des congés'!$F:$F,"Approuvé",'3. Registre des congés'!$C:$C,"&gt;="&amp;'1. Configuration'!$C$9,'3. Registre des congés'!$C:$C,"&lt;="&amp;'1. Configuration'!$C$10))</f>
        <v/>
      </c>
      <c r="I31" s="79">
        <f>IF($A31="","",SUMIFS('3. Registre des congés'!$E:$E,'3. Registre des congés'!$A:$A,$A31,'3. Registre des congés'!$B:$B,"Congé",'3. Registre des congés'!$F:$F,"En attente",'3. Registre des congés'!$C:$C,"&gt;="&amp;'1. Configuration'!$C$9,'3. Registre des congés'!$C:$C,"&lt;="&amp;'1. Configuration'!$C$10))</f>
        <v/>
      </c>
      <c r="J31" s="79">
        <f>IF($A31="","",$G31-$H31-$I31)</f>
        <v/>
      </c>
    </row>
    <row r="32" ht="21.75" customHeight="1" s="55">
      <c r="A32" s="75" t="n"/>
      <c r="B32" s="77" t="n"/>
      <c r="C32" s="77" t="n"/>
      <c r="D32" s="78" t="n"/>
      <c r="E32" s="78" t="n"/>
      <c r="F32" s="78" t="n"/>
      <c r="G32" s="79">
        <f>IF($A32="","",ROUND($E32*MAX(0,MIN('1. Configuration'!$C$10,IF($C32="",'1. Configuration'!$C$10,$C32))-MAX('1. Configuration'!$C$9,$B32)+1)/('1. Configuration'!$C$10-'1. Configuration'!$C$9+1),1)+IF(AND($A32&lt;&gt;"",$B32&lt;='1. Configuration'!$C$9),$F32,0))</f>
        <v/>
      </c>
      <c r="H32" s="79">
        <f>IF($A32="","",SUMIFS('3. Registre des congés'!$E:$E,'3. Registre des congés'!$A:$A,$A32,'3. Registre des congés'!$B:$B,"Congé",'3. Registre des congés'!$F:$F,"Approuvé",'3. Registre des congés'!$C:$C,"&gt;="&amp;'1. Configuration'!$C$9,'3. Registre des congés'!$C:$C,"&lt;="&amp;'1. Configuration'!$C$10))</f>
        <v/>
      </c>
      <c r="I32" s="79">
        <f>IF($A32="","",SUMIFS('3. Registre des congés'!$E:$E,'3. Registre des congés'!$A:$A,$A32,'3. Registre des congés'!$B:$B,"Congé",'3. Registre des congés'!$F:$F,"En attente",'3. Registre des congés'!$C:$C,"&gt;="&amp;'1. Configuration'!$C$9,'3. Registre des congés'!$C:$C,"&lt;="&amp;'1. Configuration'!$C$10))</f>
        <v/>
      </c>
      <c r="J32" s="79">
        <f>IF($A32="","",$G32-$H32-$I32)</f>
        <v/>
      </c>
    </row>
    <row r="33" ht="21.75" customHeight="1" s="55">
      <c r="A33" s="75" t="n"/>
      <c r="B33" s="77" t="n"/>
      <c r="C33" s="77" t="n"/>
      <c r="D33" s="78" t="n"/>
      <c r="E33" s="78" t="n"/>
      <c r="F33" s="78" t="n"/>
      <c r="G33" s="79">
        <f>IF($A33="","",ROUND($E33*MAX(0,MIN('1. Configuration'!$C$10,IF($C33="",'1. Configuration'!$C$10,$C33))-MAX('1. Configuration'!$C$9,$B33)+1)/('1. Configuration'!$C$10-'1. Configuration'!$C$9+1),1)+IF(AND($A33&lt;&gt;"",$B33&lt;='1. Configuration'!$C$9),$F33,0))</f>
        <v/>
      </c>
      <c r="H33" s="79">
        <f>IF($A33="","",SUMIFS('3. Registre des congés'!$E:$E,'3. Registre des congés'!$A:$A,$A33,'3. Registre des congés'!$B:$B,"Congé",'3. Registre des congés'!$F:$F,"Approuvé",'3. Registre des congés'!$C:$C,"&gt;="&amp;'1. Configuration'!$C$9,'3. Registre des congés'!$C:$C,"&lt;="&amp;'1. Configuration'!$C$10))</f>
        <v/>
      </c>
      <c r="I33" s="79">
        <f>IF($A33="","",SUMIFS('3. Registre des congés'!$E:$E,'3. Registre des congés'!$A:$A,$A33,'3. Registre des congés'!$B:$B,"Congé",'3. Registre des congés'!$F:$F,"En attente",'3. Registre des congés'!$C:$C,"&gt;="&amp;'1. Configuration'!$C$9,'3. Registre des congés'!$C:$C,"&lt;="&amp;'1. Configuration'!$C$10))</f>
        <v/>
      </c>
      <c r="J33" s="79">
        <f>IF($A33="","",$G33-$H33-$I33)</f>
        <v/>
      </c>
    </row>
    <row r="34" ht="21.75" customHeight="1" s="55">
      <c r="A34" s="75" t="n"/>
      <c r="B34" s="77" t="n"/>
      <c r="C34" s="77" t="n"/>
      <c r="D34" s="78" t="n"/>
      <c r="E34" s="78" t="n"/>
      <c r="F34" s="78" t="n"/>
      <c r="G34" s="79">
        <f>IF($A34="","",ROUND($E34*MAX(0,MIN('1. Configuration'!$C$10,IF($C34="",'1. Configuration'!$C$10,$C34))-MAX('1. Configuration'!$C$9,$B34)+1)/('1. Configuration'!$C$10-'1. Configuration'!$C$9+1),1)+IF(AND($A34&lt;&gt;"",$B34&lt;='1. Configuration'!$C$9),$F34,0))</f>
        <v/>
      </c>
      <c r="H34" s="79">
        <f>IF($A34="","",SUMIFS('3. Registre des congés'!$E:$E,'3. Registre des congés'!$A:$A,$A34,'3. Registre des congés'!$B:$B,"Congé",'3. Registre des congés'!$F:$F,"Approuvé",'3. Registre des congés'!$C:$C,"&gt;="&amp;'1. Configuration'!$C$9,'3. Registre des congés'!$C:$C,"&lt;="&amp;'1. Configuration'!$C$10))</f>
        <v/>
      </c>
      <c r="I34" s="79">
        <f>IF($A34="","",SUMIFS('3. Registre des congés'!$E:$E,'3. Registre des congés'!$A:$A,$A34,'3. Registre des congés'!$B:$B,"Congé",'3. Registre des congés'!$F:$F,"En attente",'3. Registre des congés'!$C:$C,"&gt;="&amp;'1. Configuration'!$C$9,'3. Registre des congés'!$C:$C,"&lt;="&amp;'1. Configuration'!$C$10))</f>
        <v/>
      </c>
      <c r="J34" s="79">
        <f>IF($A34="","",$G34-$H34-$I34)</f>
        <v/>
      </c>
    </row>
    <row r="35"/>
    <row r="36" ht="15" customHeight="1" s="55">
      <c r="A36" s="80" t="inlineStr">
        <is>
          <t>Total équipe</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Registre des congés</t>
        </is>
      </c>
    </row>
    <row r="2" ht="15" customHeight="1" s="55">
      <c r="A2" s="64" t="inlineStr">
        <is>
          <t>Une ligne par congé. La colonne « Jours » calcule automatiquement les jours ouvrés lundi-vendredi, hors jours fériés.</t>
        </is>
      </c>
    </row>
    <row r="3"/>
    <row r="4" ht="27.75" customHeight="1" s="55">
      <c r="A4" s="74" t="inlineStr">
        <is>
          <t>Employé</t>
        </is>
      </c>
      <c r="B4" s="74" t="inlineStr">
        <is>
          <t>Type</t>
        </is>
      </c>
      <c r="C4" s="74" t="inlineStr">
        <is>
          <t>Date de début</t>
        </is>
      </c>
      <c r="D4" s="74" t="inlineStr">
        <is>
          <t>Date de fin</t>
        </is>
      </c>
      <c r="E4" s="74" t="inlineStr">
        <is>
          <t>Jours</t>
        </is>
      </c>
      <c r="F4" s="74" t="inlineStr">
        <is>
          <t>Statut</t>
        </is>
      </c>
      <c r="G4" s="74" t="inlineStr">
        <is>
          <t>Notes</t>
        </is>
      </c>
    </row>
    <row r="5" ht="19.5" customHeight="1" s="55">
      <c r="A5" s="75" t="inlineStr">
        <is>
          <t>Marie Schmit</t>
        </is>
      </c>
      <c r="B5" s="77" t="inlineStr">
        <is>
          <t>Congé</t>
        </is>
      </c>
      <c r="C5" s="76" t="n">
        <v>46119</v>
      </c>
      <c r="D5" s="76" t="n">
        <v>46122</v>
      </c>
      <c r="E5" s="79">
        <f>IF(OR($A5="",$C5="",$D5=""),"",IF('1. Configuration'!$C$18="Oui",NETWORKDAYS($C5,$D5),NETWORKDAYS($C5,$D5,JoursFeries)))</f>
        <v/>
      </c>
      <c r="F5" s="77" t="inlineStr">
        <is>
          <t>Approuvé</t>
        </is>
      </c>
      <c r="G5" s="75" t="inlineStr">
        <is>
          <t>Pause de la semaine de Pâques</t>
        </is>
      </c>
    </row>
    <row r="6" ht="19.5" customHeight="1" s="55">
      <c r="A6" s="75" t="inlineStr">
        <is>
          <t>Marie Schmit</t>
        </is>
      </c>
      <c r="B6" s="77" t="inlineStr">
        <is>
          <t>Congé</t>
        </is>
      </c>
      <c r="C6" s="76" t="n">
        <v>46230</v>
      </c>
      <c r="D6" s="76" t="n">
        <v>46241</v>
      </c>
      <c r="E6" s="79">
        <f>IF(OR($A6="",$C6="",$D6=""),"",IF('1. Configuration'!$C$18="Oui",NETWORKDAYS($C6,$D6),NETWORKDAYS($C6,$D6,JoursFeries)))</f>
        <v/>
      </c>
      <c r="F6" s="77" t="inlineStr">
        <is>
          <t>Approuvé</t>
        </is>
      </c>
      <c r="G6" s="75" t="inlineStr">
        <is>
          <t>Vacances d’été, 2 semaines</t>
        </is>
      </c>
    </row>
    <row r="7" ht="19.5" customHeight="1" s="55">
      <c r="A7" s="75" t="inlineStr">
        <is>
          <t>Luc Weber</t>
        </is>
      </c>
      <c r="B7" s="77" t="inlineStr">
        <is>
          <t>Congé</t>
        </is>
      </c>
      <c r="C7" s="76" t="n">
        <v>46245</v>
      </c>
      <c r="D7" s="76" t="n">
        <v>46248</v>
      </c>
      <c r="E7" s="79">
        <f>IF(OR($A7="",$C7="",$D7=""),"",IF('1. Configuration'!$C$18="Oui",NETWORKDAYS($C7,$D7),NETWORKDAYS($C7,$D7,JoursFeries)))</f>
        <v/>
      </c>
      <c r="F7" s="77" t="inlineStr">
        <is>
          <t>Approuvé</t>
        </is>
      </c>
      <c r="G7" s="75" t="inlineStr">
        <is>
          <t>Petite pause d’août</t>
        </is>
      </c>
    </row>
    <row r="8" ht="19.5" customHeight="1" s="55">
      <c r="A8" s="75" t="inlineStr">
        <is>
          <t>Luc Weber</t>
        </is>
      </c>
      <c r="B8" s="77" t="inlineStr">
        <is>
          <t>Maladie</t>
        </is>
      </c>
      <c r="C8" s="76" t="n">
        <v>46090</v>
      </c>
      <c r="D8" s="76" t="n">
        <v>46092</v>
      </c>
      <c r="E8" s="79">
        <f>IF(OR($A8="",$C8="",$D8=""),"",IF('1. Configuration'!$C$18="Oui",NETWORKDAYS($C8,$D8),NETWORKDAYS($C8,$D8,JoursFeries)))</f>
        <v/>
      </c>
      <c r="F8" s="77" t="inlineStr">
        <is>
          <t>Approuvé</t>
        </is>
      </c>
      <c r="G8" s="75" t="inlineStr">
        <is>
          <t>Grippe</t>
        </is>
      </c>
    </row>
    <row r="9" ht="19.5" customHeight="1" s="55">
      <c r="A9" s="75" t="inlineStr">
        <is>
          <t>Tom Hoffmann</t>
        </is>
      </c>
      <c r="B9" s="77" t="inlineStr">
        <is>
          <t>Congé</t>
        </is>
      </c>
      <c r="C9" s="76" t="n">
        <v>46188</v>
      </c>
      <c r="D9" s="76" t="n">
        <v>46192</v>
      </c>
      <c r="E9" s="79">
        <f>IF(OR($A9="",$C9="",$D9=""),"",IF('1. Configuration'!$C$18="Oui",NETWORKDAYS($C9,$D9),NETWORKDAYS($C9,$D9,JoursFeries)))</f>
        <v/>
      </c>
      <c r="F9" s="77" t="inlineStr">
        <is>
          <t>Approuvé</t>
        </is>
      </c>
      <c r="G9" s="75" t="inlineStr">
        <is>
          <t>Semaine en famille</t>
        </is>
      </c>
    </row>
    <row r="10" ht="19.5" customHeight="1" s="55">
      <c r="A10" s="75" t="inlineStr">
        <is>
          <t>Marie Schmit</t>
        </is>
      </c>
      <c r="B10" s="77" t="inlineStr">
        <is>
          <t>Congé</t>
        </is>
      </c>
      <c r="C10" s="76" t="n">
        <v>46377</v>
      </c>
      <c r="D10" s="76" t="n">
        <v>46380</v>
      </c>
      <c r="E10" s="79">
        <f>IF(OR($A10="",$C10="",$D10=""),"",IF('1. Configuration'!$C$18="Oui",NETWORKDAYS($C10,$D10),NETWORKDAYS($C10,$D10,JoursFeries)))</f>
        <v/>
      </c>
      <c r="F10" s="77" t="inlineStr">
        <is>
          <t>En attente</t>
        </is>
      </c>
      <c r="G10" s="75" t="inlineStr">
        <is>
          <t>Demande pour Noël</t>
        </is>
      </c>
    </row>
    <row r="11" ht="19.5" customHeight="1" s="55">
      <c r="A11" s="75" t="inlineStr">
        <is>
          <t>Elena Muller</t>
        </is>
      </c>
      <c r="B11" s="77" t="inlineStr">
        <is>
          <t>Congé</t>
        </is>
      </c>
      <c r="C11" s="76" t="n">
        <v>46251</v>
      </c>
      <c r="D11" s="76" t="n">
        <v>46255</v>
      </c>
      <c r="E11" s="79">
        <f>IF(OR($A11="",$C11="",$D11=""),"",IF('1. Configuration'!$C$18="Oui",NETWORKDAYS($C11,$D11),NETWORKDAYS($C11,$D11,JoursFeries)))</f>
        <v/>
      </c>
      <c r="F11" s="77" t="inlineStr">
        <is>
          <t>Approuvé</t>
        </is>
      </c>
      <c r="G11" s="75" t="inlineStr">
        <is>
          <t>Premières vacances après son arrivée</t>
        </is>
      </c>
    </row>
    <row r="12" ht="19.5" customHeight="1" s="55">
      <c r="A12" s="75" t="inlineStr">
        <is>
          <t>Emma Kremer</t>
        </is>
      </c>
      <c r="B12" s="77" t="inlineStr">
        <is>
          <t>Congé</t>
        </is>
      </c>
      <c r="C12" s="76" t="n">
        <v>46209</v>
      </c>
      <c r="D12" s="76" t="n">
        <v>46220</v>
      </c>
      <c r="E12" s="79">
        <f>IF(OR($A12="",$C12="",$D12=""),"",IF('1. Configuration'!$C$18="Oui",NETWORKDAYS($C12,$D12),NETWORKDAYS($C12,$D12,JoursFeries)))</f>
        <v/>
      </c>
      <c r="F12" s="77" t="inlineStr">
        <is>
          <t>Approuvé</t>
        </is>
      </c>
      <c r="G12" s="75" t="inlineStr">
        <is>
          <t>Été, ses dernières vacances chez nous</t>
        </is>
      </c>
    </row>
    <row r="13" ht="19.5" customHeight="1" s="55">
      <c r="A13" s="75" t="inlineStr">
        <is>
          <t>Luc Weber</t>
        </is>
      </c>
      <c r="B13" s="77" t="inlineStr">
        <is>
          <t>Sans solde</t>
        </is>
      </c>
      <c r="C13" s="76" t="n">
        <v>46300</v>
      </c>
      <c r="D13" s="76" t="n">
        <v>46304</v>
      </c>
      <c r="E13" s="79">
        <f>IF(OR($A13="",$C13="",$D13=""),"",IF('1. Configuration'!$C$18="Oui",NETWORKDAYS($C13,$D13),NETWORKDAYS($C13,$D13,JoursFeries)))</f>
        <v/>
      </c>
      <c r="F13" s="77" t="inlineStr">
        <is>
          <t>Approuvé</t>
        </is>
      </c>
      <c r="G13" s="75" t="inlineStr">
        <is>
          <t>Semaine sans solde</t>
        </is>
      </c>
    </row>
    <row r="14" ht="19.5" customHeight="1" s="55">
      <c r="A14" s="75" t="n"/>
      <c r="B14" s="77" t="n"/>
      <c r="C14" s="77" t="n"/>
      <c r="D14" s="77" t="n"/>
      <c r="E14" s="79">
        <f>IF(OR($A14="",$C14="",$D14=""),"",IF('1. Configuration'!$C$18="Oui",NETWORKDAYS($C14,$D14),NETWORKDAYS($C14,$D14,JoursFeries)))</f>
        <v/>
      </c>
      <c r="F14" s="77" t="n"/>
      <c r="G14" s="75" t="n"/>
    </row>
    <row r="15" ht="19.5" customHeight="1" s="55">
      <c r="A15" s="75" t="n"/>
      <c r="B15" s="77" t="n"/>
      <c r="C15" s="77" t="n"/>
      <c r="D15" s="77" t="n"/>
      <c r="E15" s="79">
        <f>IF(OR($A15="",$C15="",$D15=""),"",IF('1. Configuration'!$C$18="Oui",NETWORKDAYS($C15,$D15),NETWORKDAYS($C15,$D15,JoursFeries)))</f>
        <v/>
      </c>
      <c r="F15" s="77" t="n"/>
      <c r="G15" s="75" t="n"/>
    </row>
    <row r="16" ht="19.5" customHeight="1" s="55">
      <c r="A16" s="75" t="n"/>
      <c r="B16" s="77" t="n"/>
      <c r="C16" s="77" t="n"/>
      <c r="D16" s="77" t="n"/>
      <c r="E16" s="79">
        <f>IF(OR($A16="",$C16="",$D16=""),"",IF('1. Configuration'!$C$18="Oui",NETWORKDAYS($C16,$D16),NETWORKDAYS($C16,$D16,JoursFeries)))</f>
        <v/>
      </c>
      <c r="F16" s="77" t="n"/>
      <c r="G16" s="75" t="n"/>
    </row>
    <row r="17" ht="19.5" customHeight="1" s="55">
      <c r="A17" s="75" t="n"/>
      <c r="B17" s="77" t="n"/>
      <c r="C17" s="77" t="n"/>
      <c r="D17" s="77" t="n"/>
      <c r="E17" s="79">
        <f>IF(OR($A17="",$C17="",$D17=""),"",IF('1. Configuration'!$C$18="Oui",NETWORKDAYS($C17,$D17),NETWORKDAYS($C17,$D17,JoursFeries)))</f>
        <v/>
      </c>
      <c r="F17" s="77" t="n"/>
      <c r="G17" s="75" t="n"/>
    </row>
    <row r="18" ht="19.5" customHeight="1" s="55">
      <c r="A18" s="75" t="n"/>
      <c r="B18" s="77" t="n"/>
      <c r="C18" s="77" t="n"/>
      <c r="D18" s="77" t="n"/>
      <c r="E18" s="79">
        <f>IF(OR($A18="",$C18="",$D18=""),"",IF('1. Configuration'!$C$18="Oui",NETWORKDAYS($C18,$D18),NETWORKDAYS($C18,$D18,JoursFeries)))</f>
        <v/>
      </c>
      <c r="F18" s="77" t="n"/>
      <c r="G18" s="75" t="n"/>
    </row>
    <row r="19" ht="19.5" customHeight="1" s="55">
      <c r="A19" s="75" t="n"/>
      <c r="B19" s="77" t="n"/>
      <c r="C19" s="77" t="n"/>
      <c r="D19" s="77" t="n"/>
      <c r="E19" s="79">
        <f>IF(OR($A19="",$C19="",$D19=""),"",IF('1. Configuration'!$C$18="Oui",NETWORKDAYS($C19,$D19),NETWORKDAYS($C19,$D19,JoursFeries)))</f>
        <v/>
      </c>
      <c r="F19" s="77" t="n"/>
      <c r="G19" s="75" t="n"/>
    </row>
    <row r="20" ht="19.5" customHeight="1" s="55">
      <c r="A20" s="75" t="n"/>
      <c r="B20" s="77" t="n"/>
      <c r="C20" s="77" t="n"/>
      <c r="D20" s="77" t="n"/>
      <c r="E20" s="79">
        <f>IF(OR($A20="",$C20="",$D20=""),"",IF('1. Configuration'!$C$18="Oui",NETWORKDAYS($C20,$D20),NETWORKDAYS($C20,$D20,JoursFeries)))</f>
        <v/>
      </c>
      <c r="F20" s="77" t="n"/>
      <c r="G20" s="75" t="n"/>
    </row>
    <row r="21" ht="19.5" customHeight="1" s="55">
      <c r="A21" s="75" t="n"/>
      <c r="B21" s="77" t="n"/>
      <c r="C21" s="77" t="n"/>
      <c r="D21" s="77" t="n"/>
      <c r="E21" s="79">
        <f>IF(OR($A21="",$C21="",$D21=""),"",IF('1. Configuration'!$C$18="Oui",NETWORKDAYS($C21,$D21),NETWORKDAYS($C21,$D21,JoursFeries)))</f>
        <v/>
      </c>
      <c r="F21" s="77" t="n"/>
      <c r="G21" s="75" t="n"/>
    </row>
    <row r="22" ht="19.5" customHeight="1" s="55">
      <c r="A22" s="75" t="n"/>
      <c r="B22" s="77" t="n"/>
      <c r="C22" s="77" t="n"/>
      <c r="D22" s="77" t="n"/>
      <c r="E22" s="79">
        <f>IF(OR($A22="",$C22="",$D22=""),"",IF('1. Configuration'!$C$18="Oui",NETWORKDAYS($C22,$D22),NETWORKDAYS($C22,$D22,JoursFeries)))</f>
        <v/>
      </c>
      <c r="F22" s="77" t="n"/>
      <c r="G22" s="75" t="n"/>
    </row>
    <row r="23" ht="19.5" customHeight="1" s="55">
      <c r="A23" s="75" t="n"/>
      <c r="B23" s="77" t="n"/>
      <c r="C23" s="77" t="n"/>
      <c r="D23" s="77" t="n"/>
      <c r="E23" s="79">
        <f>IF(OR($A23="",$C23="",$D23=""),"",IF('1. Configuration'!$C$18="Oui",NETWORKDAYS($C23,$D23),NETWORKDAYS($C23,$D23,JoursFeries)))</f>
        <v/>
      </c>
      <c r="F23" s="77" t="n"/>
      <c r="G23" s="75" t="n"/>
    </row>
    <row r="24" ht="19.5" customHeight="1" s="55">
      <c r="A24" s="75" t="n"/>
      <c r="B24" s="77" t="n"/>
      <c r="C24" s="77" t="n"/>
      <c r="D24" s="77" t="n"/>
      <c r="E24" s="79">
        <f>IF(OR($A24="",$C24="",$D24=""),"",IF('1. Configuration'!$C$18="Oui",NETWORKDAYS($C24,$D24),NETWORKDAYS($C24,$D24,JoursFeries)))</f>
        <v/>
      </c>
      <c r="F24" s="77" t="n"/>
      <c r="G24" s="75" t="n"/>
    </row>
    <row r="25" ht="19.5" customHeight="1" s="55">
      <c r="A25" s="75" t="n"/>
      <c r="B25" s="77" t="n"/>
      <c r="C25" s="77" t="n"/>
      <c r="D25" s="77" t="n"/>
      <c r="E25" s="79">
        <f>IF(OR($A25="",$C25="",$D25=""),"",IF('1. Configuration'!$C$18="Oui",NETWORKDAYS($C25,$D25),NETWORKDAYS($C25,$D25,JoursFeries)))</f>
        <v/>
      </c>
      <c r="F25" s="77" t="n"/>
      <c r="G25" s="75" t="n"/>
    </row>
    <row r="26" ht="19.5" customHeight="1" s="55">
      <c r="A26" s="75" t="n"/>
      <c r="B26" s="77" t="n"/>
      <c r="C26" s="77" t="n"/>
      <c r="D26" s="77" t="n"/>
      <c r="E26" s="79">
        <f>IF(OR($A26="",$C26="",$D26=""),"",IF('1. Configuration'!$C$18="Oui",NETWORKDAYS($C26,$D26),NETWORKDAYS($C26,$D26,JoursFeries)))</f>
        <v/>
      </c>
      <c r="F26" s="77" t="n"/>
      <c r="G26" s="75" t="n"/>
    </row>
    <row r="27" ht="19.5" customHeight="1" s="55">
      <c r="A27" s="75" t="n"/>
      <c r="B27" s="77" t="n"/>
      <c r="C27" s="77" t="n"/>
      <c r="D27" s="77" t="n"/>
      <c r="E27" s="79">
        <f>IF(OR($A27="",$C27="",$D27=""),"",IF('1. Configuration'!$C$18="Oui",NETWORKDAYS($C27,$D27),NETWORKDAYS($C27,$D27,JoursFeries)))</f>
        <v/>
      </c>
      <c r="F27" s="77" t="n"/>
      <c r="G27" s="75" t="n"/>
    </row>
    <row r="28" ht="19.5" customHeight="1" s="55">
      <c r="A28" s="75" t="n"/>
      <c r="B28" s="77" t="n"/>
      <c r="C28" s="77" t="n"/>
      <c r="D28" s="77" t="n"/>
      <c r="E28" s="79">
        <f>IF(OR($A28="",$C28="",$D28=""),"",IF('1. Configuration'!$C$18="Oui",NETWORKDAYS($C28,$D28),NETWORKDAYS($C28,$D28,JoursFeries)))</f>
        <v/>
      </c>
      <c r="F28" s="77" t="n"/>
      <c r="G28" s="75" t="n"/>
    </row>
    <row r="29" ht="19.5" customHeight="1" s="55">
      <c r="A29" s="75" t="n"/>
      <c r="B29" s="77" t="n"/>
      <c r="C29" s="77" t="n"/>
      <c r="D29" s="77" t="n"/>
      <c r="E29" s="79">
        <f>IF(OR($A29="",$C29="",$D29=""),"",IF('1. Configuration'!$C$18="Oui",NETWORKDAYS($C29,$D29),NETWORKDAYS($C29,$D29,JoursFeries)))</f>
        <v/>
      </c>
      <c r="F29" s="77" t="n"/>
      <c r="G29" s="75" t="n"/>
    </row>
    <row r="30" ht="19.5" customHeight="1" s="55">
      <c r="A30" s="75" t="n"/>
      <c r="B30" s="77" t="n"/>
      <c r="C30" s="77" t="n"/>
      <c r="D30" s="77" t="n"/>
      <c r="E30" s="79">
        <f>IF(OR($A30="",$C30="",$D30=""),"",IF('1. Configuration'!$C$18="Oui",NETWORKDAYS($C30,$D30),NETWORKDAYS($C30,$D30,JoursFeries)))</f>
        <v/>
      </c>
      <c r="F30" s="77" t="n"/>
      <c r="G30" s="75" t="n"/>
    </row>
    <row r="31" ht="19.5" customHeight="1" s="55">
      <c r="A31" s="75" t="n"/>
      <c r="B31" s="77" t="n"/>
      <c r="C31" s="77" t="n"/>
      <c r="D31" s="77" t="n"/>
      <c r="E31" s="79">
        <f>IF(OR($A31="",$C31="",$D31=""),"",IF('1. Configuration'!$C$18="Oui",NETWORKDAYS($C31,$D31),NETWORKDAYS($C31,$D31,JoursFeries)))</f>
        <v/>
      </c>
      <c r="F31" s="77" t="n"/>
      <c r="G31" s="75" t="n"/>
    </row>
    <row r="32" ht="19.5" customHeight="1" s="55">
      <c r="A32" s="75" t="n"/>
      <c r="B32" s="77" t="n"/>
      <c r="C32" s="77" t="n"/>
      <c r="D32" s="77" t="n"/>
      <c r="E32" s="79">
        <f>IF(OR($A32="",$C32="",$D32=""),"",IF('1. Configuration'!$C$18="Oui",NETWORKDAYS($C32,$D32),NETWORKDAYS($C32,$D32,JoursFeries)))</f>
        <v/>
      </c>
      <c r="F32" s="77" t="n"/>
      <c r="G32" s="75" t="n"/>
    </row>
    <row r="33" ht="19.5" customHeight="1" s="55">
      <c r="A33" s="75" t="n"/>
      <c r="B33" s="77" t="n"/>
      <c r="C33" s="77" t="n"/>
      <c r="D33" s="77" t="n"/>
      <c r="E33" s="79">
        <f>IF(OR($A33="",$C33="",$D33=""),"",IF('1. Configuration'!$C$18="Oui",NETWORKDAYS($C33,$D33),NETWORKDAYS($C33,$D33,JoursFeries)))</f>
        <v/>
      </c>
      <c r="F33" s="77" t="n"/>
      <c r="G33" s="75" t="n"/>
    </row>
    <row r="34" ht="19.5" customHeight="1" s="55">
      <c r="A34" s="75" t="n"/>
      <c r="B34" s="77" t="n"/>
      <c r="C34" s="77" t="n"/>
      <c r="D34" s="77" t="n"/>
      <c r="E34" s="79">
        <f>IF(OR($A34="",$C34="",$D34=""),"",IF('1. Configuration'!$C$18="Oui",NETWORKDAYS($C34,$D34),NETWORKDAYS($C34,$D34,JoursFeries)))</f>
        <v/>
      </c>
      <c r="F34" s="77" t="n"/>
      <c r="G34" s="75" t="n"/>
    </row>
    <row r="35" ht="19.5" customHeight="1" s="55">
      <c r="A35" s="75" t="n"/>
      <c r="B35" s="77" t="n"/>
      <c r="C35" s="77" t="n"/>
      <c r="D35" s="77" t="n"/>
      <c r="E35" s="79">
        <f>IF(OR($A35="",$C35="",$D35=""),"",IF('1. Configuration'!$C$18="Oui",NETWORKDAYS($C35,$D35),NETWORKDAYS($C35,$D35,JoursFeries)))</f>
        <v/>
      </c>
      <c r="F35" s="77" t="n"/>
      <c r="G35" s="75" t="n"/>
    </row>
    <row r="36" ht="19.5" customHeight="1" s="55">
      <c r="A36" s="75" t="n"/>
      <c r="B36" s="77" t="n"/>
      <c r="C36" s="77" t="n"/>
      <c r="D36" s="77" t="n"/>
      <c r="E36" s="79">
        <f>IF(OR($A36="",$C36="",$D36=""),"",IF('1. Configuration'!$C$18="Oui",NETWORKDAYS($C36,$D36),NETWORKDAYS($C36,$D36,JoursFeries)))</f>
        <v/>
      </c>
      <c r="F36" s="77" t="n"/>
      <c r="G36" s="75" t="n"/>
    </row>
    <row r="37" ht="19.5" customHeight="1" s="55">
      <c r="A37" s="75" t="n"/>
      <c r="B37" s="77" t="n"/>
      <c r="C37" s="77" t="n"/>
      <c r="D37" s="77" t="n"/>
      <c r="E37" s="79">
        <f>IF(OR($A37="",$C37="",$D37=""),"",IF('1. Configuration'!$C$18="Oui",NETWORKDAYS($C37,$D37),NETWORKDAYS($C37,$D37,JoursFeries)))</f>
        <v/>
      </c>
      <c r="F37" s="77" t="n"/>
      <c r="G37" s="75" t="n"/>
    </row>
    <row r="38" ht="19.5" customHeight="1" s="55">
      <c r="A38" s="75" t="n"/>
      <c r="B38" s="77" t="n"/>
      <c r="C38" s="77" t="n"/>
      <c r="D38" s="77" t="n"/>
      <c r="E38" s="79">
        <f>IF(OR($A38="",$C38="",$D38=""),"",IF('1. Configuration'!$C$18="Oui",NETWORKDAYS($C38,$D38),NETWORKDAYS($C38,$D38,JoursFeries)))</f>
        <v/>
      </c>
      <c r="F38" s="77" t="n"/>
      <c r="G38" s="75" t="n"/>
    </row>
    <row r="39" ht="19.5" customHeight="1" s="55">
      <c r="A39" s="75" t="n"/>
      <c r="B39" s="77" t="n"/>
      <c r="C39" s="77" t="n"/>
      <c r="D39" s="77" t="n"/>
      <c r="E39" s="79">
        <f>IF(OR($A39="",$C39="",$D39=""),"",IF('1. Configuration'!$C$18="Oui",NETWORKDAYS($C39,$D39),NETWORKDAYS($C39,$D39,JoursFeries)))</f>
        <v/>
      </c>
      <c r="F39" s="77" t="n"/>
      <c r="G39" s="75" t="n"/>
    </row>
    <row r="40" ht="19.5" customHeight="1" s="55">
      <c r="A40" s="75" t="n"/>
      <c r="B40" s="77" t="n"/>
      <c r="C40" s="77" t="n"/>
      <c r="D40" s="77" t="n"/>
      <c r="E40" s="79">
        <f>IF(OR($A40="",$C40="",$D40=""),"",IF('1. Configuration'!$C$18="Oui",NETWORKDAYS($C40,$D40),NETWORKDAYS($C40,$D40,JoursFeries)))</f>
        <v/>
      </c>
      <c r="F40" s="77" t="n"/>
      <c r="G40" s="75" t="n"/>
    </row>
    <row r="41" ht="19.5" customHeight="1" s="55">
      <c r="A41" s="75" t="n"/>
      <c r="B41" s="77" t="n"/>
      <c r="C41" s="77" t="n"/>
      <c r="D41" s="77" t="n"/>
      <c r="E41" s="79">
        <f>IF(OR($A41="",$C41="",$D41=""),"",IF('1. Configuration'!$C$18="Oui",NETWORKDAYS($C41,$D41),NETWORKDAYS($C41,$D41,JoursFeries)))</f>
        <v/>
      </c>
      <c r="F41" s="77" t="n"/>
      <c r="G41" s="75" t="n"/>
    </row>
    <row r="42" ht="19.5" customHeight="1" s="55">
      <c r="A42" s="75" t="n"/>
      <c r="B42" s="77" t="n"/>
      <c r="C42" s="77" t="n"/>
      <c r="D42" s="77" t="n"/>
      <c r="E42" s="79">
        <f>IF(OR($A42="",$C42="",$D42=""),"",IF('1. Configuration'!$C$18="Oui",NETWORKDAYS($C42,$D42),NETWORKDAYS($C42,$D42,JoursFeries)))</f>
        <v/>
      </c>
      <c r="F42" s="77" t="n"/>
      <c r="G42" s="75" t="n"/>
    </row>
    <row r="43" ht="19.5" customHeight="1" s="55">
      <c r="A43" s="75" t="n"/>
      <c r="B43" s="77" t="n"/>
      <c r="C43" s="77" t="n"/>
      <c r="D43" s="77" t="n"/>
      <c r="E43" s="79">
        <f>IF(OR($A43="",$C43="",$D43=""),"",IF('1. Configuration'!$C$18="Oui",NETWORKDAYS($C43,$D43),NETWORKDAYS($C43,$D43,JoursFeries)))</f>
        <v/>
      </c>
      <c r="F43" s="77" t="n"/>
      <c r="G43" s="75" t="n"/>
    </row>
    <row r="44" ht="19.5" customHeight="1" s="55">
      <c r="A44" s="75" t="n"/>
      <c r="B44" s="77" t="n"/>
      <c r="C44" s="77" t="n"/>
      <c r="D44" s="77" t="n"/>
      <c r="E44" s="79">
        <f>IF(OR($A44="",$C44="",$D44=""),"",IF('1. Configuration'!$C$18="Oui",NETWORKDAYS($C44,$D44),NETWORKDAYS($C44,$D44,JoursFeries)))</f>
        <v/>
      </c>
      <c r="F44" s="77" t="n"/>
      <c r="G44" s="75" t="n"/>
    </row>
    <row r="45" ht="19.5" customHeight="1" s="55">
      <c r="A45" s="75" t="n"/>
      <c r="B45" s="77" t="n"/>
      <c r="C45" s="77" t="n"/>
      <c r="D45" s="77" t="n"/>
      <c r="E45" s="79">
        <f>IF(OR($A45="",$C45="",$D45=""),"",IF('1. Configuration'!$C$18="Oui",NETWORKDAYS($C45,$D45),NETWORKDAYS($C45,$D45,JoursFeries)))</f>
        <v/>
      </c>
      <c r="F45" s="77" t="n"/>
      <c r="G45" s="75" t="n"/>
    </row>
    <row r="46" ht="19.5" customHeight="1" s="55">
      <c r="A46" s="75" t="n"/>
      <c r="B46" s="77" t="n"/>
      <c r="C46" s="77" t="n"/>
      <c r="D46" s="77" t="n"/>
      <c r="E46" s="79">
        <f>IF(OR($A46="",$C46="",$D46=""),"",IF('1. Configuration'!$C$18="Oui",NETWORKDAYS($C46,$D46),NETWORKDAYS($C46,$D46,JoursFeries)))</f>
        <v/>
      </c>
      <c r="F46" s="77" t="n"/>
      <c r="G46" s="75" t="n"/>
    </row>
    <row r="47" ht="19.5" customHeight="1" s="55">
      <c r="A47" s="75" t="n"/>
      <c r="B47" s="77" t="n"/>
      <c r="C47" s="77" t="n"/>
      <c r="D47" s="77" t="n"/>
      <c r="E47" s="79">
        <f>IF(OR($A47="",$C47="",$D47=""),"",IF('1. Configuration'!$C$18="Oui",NETWORKDAYS($C47,$D47),NETWORKDAYS($C47,$D47,JoursFeries)))</f>
        <v/>
      </c>
      <c r="F47" s="77" t="n"/>
      <c r="G47" s="75" t="n"/>
    </row>
    <row r="48" ht="19.5" customHeight="1" s="55">
      <c r="A48" s="75" t="n"/>
      <c r="B48" s="77" t="n"/>
      <c r="C48" s="77" t="n"/>
      <c r="D48" s="77" t="n"/>
      <c r="E48" s="79">
        <f>IF(OR($A48="",$C48="",$D48=""),"",IF('1. Configuration'!$C$18="Oui",NETWORKDAYS($C48,$D48),NETWORKDAYS($C48,$D48,JoursFeries)))</f>
        <v/>
      </c>
      <c r="F48" s="77" t="n"/>
      <c r="G48" s="75" t="n"/>
    </row>
    <row r="49" ht="19.5" customHeight="1" s="55">
      <c r="A49" s="75" t="n"/>
      <c r="B49" s="77" t="n"/>
      <c r="C49" s="77" t="n"/>
      <c r="D49" s="77" t="n"/>
      <c r="E49" s="79">
        <f>IF(OR($A49="",$C49="",$D49=""),"",IF('1. Configuration'!$C$18="Oui",NETWORKDAYS($C49,$D49),NETWORKDAYS($C49,$D49,JoursFeries)))</f>
        <v/>
      </c>
      <c r="F49" s="77" t="n"/>
      <c r="G49" s="75" t="n"/>
    </row>
    <row r="50" ht="19.5" customHeight="1" s="55">
      <c r="A50" s="75" t="n"/>
      <c r="B50" s="77" t="n"/>
      <c r="C50" s="77" t="n"/>
      <c r="D50" s="77" t="n"/>
      <c r="E50" s="79">
        <f>IF(OR($A50="",$C50="",$D50=""),"",IF('1. Configuration'!$C$18="Oui",NETWORKDAYS($C50,$D50),NETWORKDAYS($C50,$D50,JoursFeries)))</f>
        <v/>
      </c>
      <c r="F50" s="77" t="n"/>
      <c r="G50" s="75" t="n"/>
    </row>
    <row r="51" ht="19.5" customHeight="1" s="55">
      <c r="A51" s="75" t="n"/>
      <c r="B51" s="77" t="n"/>
      <c r="C51" s="77" t="n"/>
      <c r="D51" s="77" t="n"/>
      <c r="E51" s="79">
        <f>IF(OR($A51="",$C51="",$D51=""),"",IF('1. Configuration'!$C$18="Oui",NETWORKDAYS($C51,$D51),NETWORKDAYS($C51,$D51,JoursFeries)))</f>
        <v/>
      </c>
      <c r="F51" s="77" t="n"/>
      <c r="G51" s="75" t="n"/>
    </row>
    <row r="52" ht="19.5" customHeight="1" s="55">
      <c r="A52" s="75" t="n"/>
      <c r="B52" s="77" t="n"/>
      <c r="C52" s="77" t="n"/>
      <c r="D52" s="77" t="n"/>
      <c r="E52" s="79">
        <f>IF(OR($A52="",$C52="",$D52=""),"",IF('1. Configuration'!$C$18="Oui",NETWORKDAYS($C52,$D52),NETWORKDAYS($C52,$D52,JoursFeries)))</f>
        <v/>
      </c>
      <c r="F52" s="77" t="n"/>
      <c r="G52" s="75" t="n"/>
    </row>
    <row r="53" ht="19.5" customHeight="1" s="55">
      <c r="A53" s="75" t="n"/>
      <c r="B53" s="77" t="n"/>
      <c r="C53" s="77" t="n"/>
      <c r="D53" s="77" t="n"/>
      <c r="E53" s="79">
        <f>IF(OR($A53="",$C53="",$D53=""),"",IF('1. Configuration'!$C$18="Oui",NETWORKDAYS($C53,$D53),NETWORKDAYS($C53,$D53,JoursFeries)))</f>
        <v/>
      </c>
      <c r="F53" s="77" t="n"/>
      <c r="G53" s="75" t="n"/>
    </row>
    <row r="54" ht="19.5" customHeight="1" s="55">
      <c r="A54" s="75" t="n"/>
      <c r="B54" s="77" t="n"/>
      <c r="C54" s="77" t="n"/>
      <c r="D54" s="77" t="n"/>
      <c r="E54" s="79">
        <f>IF(OR($A54="",$C54="",$D54=""),"",IF('1. Configuration'!$C$18="Oui",NETWORKDAYS($C54,$D54),NETWORKDAYS($C54,$D54,JoursFeries)))</f>
        <v/>
      </c>
      <c r="F54" s="77" t="n"/>
      <c r="G54" s="75" t="n"/>
    </row>
    <row r="55" ht="19.5" customHeight="1" s="55">
      <c r="A55" s="75" t="n"/>
      <c r="B55" s="77" t="n"/>
      <c r="C55" s="77" t="n"/>
      <c r="D55" s="77" t="n"/>
      <c r="E55" s="79">
        <f>IF(OR($A55="",$C55="",$D55=""),"",IF('1. Configuration'!$C$18="Oui",NETWORKDAYS($C55,$D55),NETWORKDAYS($C55,$D55,JoursFeries)))</f>
        <v/>
      </c>
      <c r="F55" s="77" t="n"/>
      <c r="G55" s="75" t="n"/>
    </row>
    <row r="56" ht="19.5" customHeight="1" s="55">
      <c r="A56" s="75" t="n"/>
      <c r="B56" s="77" t="n"/>
      <c r="C56" s="77" t="n"/>
      <c r="D56" s="77" t="n"/>
      <c r="E56" s="79">
        <f>IF(OR($A56="",$C56="",$D56=""),"",IF('1. Configuration'!$C$18="Oui",NETWORKDAYS($C56,$D56),NETWORKDAYS($C56,$D56,JoursFeries)))</f>
        <v/>
      </c>
      <c r="F56" s="77" t="n"/>
      <c r="G56" s="75" t="n"/>
    </row>
    <row r="57" ht="19.5" customHeight="1" s="55">
      <c r="A57" s="75" t="n"/>
      <c r="B57" s="77" t="n"/>
      <c r="C57" s="77" t="n"/>
      <c r="D57" s="77" t="n"/>
      <c r="E57" s="79">
        <f>IF(OR($A57="",$C57="",$D57=""),"",IF('1. Configuration'!$C$18="Oui",NETWORKDAYS($C57,$D57),NETWORKDAYS($C57,$D57,JoursFeries)))</f>
        <v/>
      </c>
      <c r="F57" s="77" t="n"/>
      <c r="G57" s="75" t="n"/>
    </row>
    <row r="58" ht="19.5" customHeight="1" s="55">
      <c r="A58" s="75" t="n"/>
      <c r="B58" s="77" t="n"/>
      <c r="C58" s="77" t="n"/>
      <c r="D58" s="77" t="n"/>
      <c r="E58" s="79">
        <f>IF(OR($A58="",$C58="",$D58=""),"",IF('1. Configuration'!$C$18="Oui",NETWORKDAYS($C58,$D58),NETWORKDAYS($C58,$D58,JoursFeries)))</f>
        <v/>
      </c>
      <c r="F58" s="77" t="n"/>
      <c r="G58" s="75" t="n"/>
    </row>
    <row r="59" ht="19.5" customHeight="1" s="55">
      <c r="A59" s="75" t="n"/>
      <c r="B59" s="77" t="n"/>
      <c r="C59" s="77" t="n"/>
      <c r="D59" s="77" t="n"/>
      <c r="E59" s="79">
        <f>IF(OR($A59="",$C59="",$D59=""),"",IF('1. Configuration'!$C$18="Oui",NETWORKDAYS($C59,$D59),NETWORKDAYS($C59,$D59,JoursFeries)))</f>
        <v/>
      </c>
      <c r="F59" s="77" t="n"/>
      <c r="G59" s="75" t="n"/>
    </row>
    <row r="60" ht="19.5" customHeight="1" s="55">
      <c r="A60" s="75" t="n"/>
      <c r="B60" s="77" t="n"/>
      <c r="C60" s="77" t="n"/>
      <c r="D60" s="77" t="n"/>
      <c r="E60" s="79">
        <f>IF(OR($A60="",$C60="",$D60=""),"",IF('1. Configuration'!$C$18="Oui",NETWORKDAYS($C60,$D60),NETWORKDAYS($C60,$D60,JoursFeries)))</f>
        <v/>
      </c>
      <c r="F60" s="77" t="n"/>
      <c r="G60" s="75" t="n"/>
    </row>
    <row r="61" ht="19.5" customHeight="1" s="55">
      <c r="A61" s="75" t="n"/>
      <c r="B61" s="77" t="n"/>
      <c r="C61" s="77" t="n"/>
      <c r="D61" s="77" t="n"/>
      <c r="E61" s="79">
        <f>IF(OR($A61="",$C61="",$D61=""),"",IF('1. Configuration'!$C$18="Oui",NETWORKDAYS($C61,$D61),NETWORKDAYS($C61,$D61,JoursFeries)))</f>
        <v/>
      </c>
      <c r="F61" s="77" t="n"/>
      <c r="G61" s="75" t="n"/>
    </row>
    <row r="62" ht="19.5" customHeight="1" s="55">
      <c r="A62" s="75" t="n"/>
      <c r="B62" s="77" t="n"/>
      <c r="C62" s="77" t="n"/>
      <c r="D62" s="77" t="n"/>
      <c r="E62" s="79">
        <f>IF(OR($A62="",$C62="",$D62=""),"",IF('1. Configuration'!$C$18="Oui",NETWORKDAYS($C62,$D62),NETWORKDAYS($C62,$D62,JoursFeries)))</f>
        <v/>
      </c>
      <c r="F62" s="77" t="n"/>
      <c r="G62" s="75" t="n"/>
    </row>
    <row r="63" ht="19.5" customHeight="1" s="55">
      <c r="A63" s="75" t="n"/>
      <c r="B63" s="77" t="n"/>
      <c r="C63" s="77" t="n"/>
      <c r="D63" s="77" t="n"/>
      <c r="E63" s="79">
        <f>IF(OR($A63="",$C63="",$D63=""),"",IF('1. Configuration'!$C$18="Oui",NETWORKDAYS($C63,$D63),NETWORKDAYS($C63,$D63,JoursFeries)))</f>
        <v/>
      </c>
      <c r="F63" s="77" t="n"/>
      <c r="G63" s="75" t="n"/>
    </row>
    <row r="64" ht="19.5" customHeight="1" s="55">
      <c r="A64" s="75" t="n"/>
      <c r="B64" s="77" t="n"/>
      <c r="C64" s="77" t="n"/>
      <c r="D64" s="77" t="n"/>
      <c r="E64" s="79">
        <f>IF(OR($A64="",$C64="",$D64=""),"",IF('1. Configuration'!$C$18="Oui",NETWORKDAYS($C64,$D64),NETWORKDAYS($C64,$D64,JoursFeries)))</f>
        <v/>
      </c>
      <c r="F64" s="77" t="n"/>
      <c r="G64" s="75" t="n"/>
    </row>
    <row r="65" ht="19.5" customHeight="1" s="55">
      <c r="A65" s="75" t="n"/>
      <c r="B65" s="77" t="n"/>
      <c r="C65" s="77" t="n"/>
      <c r="D65" s="77" t="n"/>
      <c r="E65" s="79">
        <f>IF(OR($A65="",$C65="",$D65=""),"",IF('1. Configuration'!$C$18="Oui",NETWORKDAYS($C65,$D65),NETWORKDAYS($C65,$D65,JoursFeries)))</f>
        <v/>
      </c>
      <c r="F65" s="77" t="n"/>
      <c r="G65" s="75" t="n"/>
    </row>
    <row r="66" ht="19.5" customHeight="1" s="55">
      <c r="A66" s="75" t="n"/>
      <c r="B66" s="77" t="n"/>
      <c r="C66" s="77" t="n"/>
      <c r="D66" s="77" t="n"/>
      <c r="E66" s="79">
        <f>IF(OR($A66="",$C66="",$D66=""),"",IF('1. Configuration'!$C$18="Oui",NETWORKDAYS($C66,$D66),NETWORKDAYS($C66,$D66,JoursFeries)))</f>
        <v/>
      </c>
      <c r="F66" s="77" t="n"/>
      <c r="G66" s="75" t="n"/>
    </row>
    <row r="67" ht="19.5" customHeight="1" s="55">
      <c r="A67" s="75" t="n"/>
      <c r="B67" s="77" t="n"/>
      <c r="C67" s="77" t="n"/>
      <c r="D67" s="77" t="n"/>
      <c r="E67" s="79">
        <f>IF(OR($A67="",$C67="",$D67=""),"",IF('1. Configuration'!$C$18="Oui",NETWORKDAYS($C67,$D67),NETWORKDAYS($C67,$D67,JoursFeries)))</f>
        <v/>
      </c>
      <c r="F67" s="77" t="n"/>
      <c r="G67" s="75" t="n"/>
    </row>
    <row r="68" ht="19.5" customHeight="1" s="55">
      <c r="A68" s="75" t="n"/>
      <c r="B68" s="77" t="n"/>
      <c r="C68" s="77" t="n"/>
      <c r="D68" s="77" t="n"/>
      <c r="E68" s="79">
        <f>IF(OR($A68="",$C68="",$D68=""),"",IF('1. Configuration'!$C$18="Oui",NETWORKDAYS($C68,$D68),NETWORKDAYS($C68,$D68,JoursFeries)))</f>
        <v/>
      </c>
      <c r="F68" s="77" t="n"/>
      <c r="G68" s="75" t="n"/>
    </row>
    <row r="69" ht="19.5" customHeight="1" s="55">
      <c r="A69" s="75" t="n"/>
      <c r="B69" s="77" t="n"/>
      <c r="C69" s="77" t="n"/>
      <c r="D69" s="77" t="n"/>
      <c r="E69" s="79">
        <f>IF(OR($A69="",$C69="",$D69=""),"",IF('1. Configuration'!$C$18="Oui",NETWORKDAYS($C69,$D69),NETWORKDAYS($C69,$D69,JoursFeries)))</f>
        <v/>
      </c>
      <c r="F69" s="77" t="n"/>
      <c r="G69" s="75" t="n"/>
    </row>
    <row r="70" ht="19.5" customHeight="1" s="55">
      <c r="A70" s="75" t="n"/>
      <c r="B70" s="77" t="n"/>
      <c r="C70" s="77" t="n"/>
      <c r="D70" s="77" t="n"/>
      <c r="E70" s="79">
        <f>IF(OR($A70="",$C70="",$D70=""),"",IF('1. Configuration'!$C$18="Oui",NETWORKDAYS($C70,$D70),NETWORKDAYS($C70,$D70,JoursFeries)))</f>
        <v/>
      </c>
      <c r="F70" s="77" t="n"/>
      <c r="G70" s="75" t="n"/>
    </row>
    <row r="71" ht="19.5" customHeight="1" s="55">
      <c r="A71" s="75" t="n"/>
      <c r="B71" s="77" t="n"/>
      <c r="C71" s="77" t="n"/>
      <c r="D71" s="77" t="n"/>
      <c r="E71" s="79">
        <f>IF(OR($A71="",$C71="",$D71=""),"",IF('1. Configuration'!$C$18="Oui",NETWORKDAYS($C71,$D71),NETWORKDAYS($C71,$D71,JoursFeries)))</f>
        <v/>
      </c>
      <c r="F71" s="77" t="n"/>
      <c r="G71" s="75" t="n"/>
    </row>
    <row r="72" ht="19.5" customHeight="1" s="55">
      <c r="A72" s="75" t="n"/>
      <c r="B72" s="77" t="n"/>
      <c r="C72" s="77" t="n"/>
      <c r="D72" s="77" t="n"/>
      <c r="E72" s="79">
        <f>IF(OR($A72="",$C72="",$D72=""),"",IF('1. Configuration'!$C$18="Oui",NETWORKDAYS($C72,$D72),NETWORKDAYS($C72,$D72,JoursFeries)))</f>
        <v/>
      </c>
      <c r="F72" s="77" t="n"/>
      <c r="G72" s="75" t="n"/>
    </row>
    <row r="73" ht="19.5" customHeight="1" s="55">
      <c r="A73" s="75" t="n"/>
      <c r="B73" s="77" t="n"/>
      <c r="C73" s="77" t="n"/>
      <c r="D73" s="77" t="n"/>
      <c r="E73" s="79">
        <f>IF(OR($A73="",$C73="",$D73=""),"",IF('1. Configuration'!$C$18="Oui",NETWORKDAYS($C73,$D73),NETWORKDAYS($C73,$D73,JoursFeries)))</f>
        <v/>
      </c>
      <c r="F73" s="77" t="n"/>
      <c r="G73" s="75" t="n"/>
    </row>
    <row r="74" ht="19.5" customHeight="1" s="55">
      <c r="A74" s="75" t="n"/>
      <c r="B74" s="77" t="n"/>
      <c r="C74" s="77" t="n"/>
      <c r="D74" s="77" t="n"/>
      <c r="E74" s="79">
        <f>IF(OR($A74="",$C74="",$D74=""),"",IF('1. Configuration'!$C$18="Oui",NETWORKDAYS($C74,$D74),NETWORKDAYS($C74,$D74,JoursFeries)))</f>
        <v/>
      </c>
      <c r="F74" s="77" t="n"/>
      <c r="G74" s="75" t="n"/>
    </row>
    <row r="75" ht="19.5" customHeight="1" s="55">
      <c r="A75" s="75" t="n"/>
      <c r="B75" s="77" t="n"/>
      <c r="C75" s="77" t="n"/>
      <c r="D75" s="77" t="n"/>
      <c r="E75" s="79">
        <f>IF(OR($A75="",$C75="",$D75=""),"",IF('1. Configuration'!$C$18="Oui",NETWORKDAYS($C75,$D75),NETWORKDAYS($C75,$D75,JoursFeries)))</f>
        <v/>
      </c>
      <c r="F75" s="77" t="n"/>
      <c r="G75" s="75" t="n"/>
    </row>
    <row r="76" ht="19.5" customHeight="1" s="55">
      <c r="A76" s="75" t="n"/>
      <c r="B76" s="77" t="n"/>
      <c r="C76" s="77" t="n"/>
      <c r="D76" s="77" t="n"/>
      <c r="E76" s="79">
        <f>IF(OR($A76="",$C76="",$D76=""),"",IF('1. Configuration'!$C$18="Oui",NETWORKDAYS($C76,$D76),NETWORKDAYS($C76,$D76,JoursFeries)))</f>
        <v/>
      </c>
      <c r="F76" s="77" t="n"/>
      <c r="G76" s="75" t="n"/>
    </row>
    <row r="77" ht="19.5" customHeight="1" s="55">
      <c r="A77" s="75" t="n"/>
      <c r="B77" s="77" t="n"/>
      <c r="C77" s="77" t="n"/>
      <c r="D77" s="77" t="n"/>
      <c r="E77" s="79">
        <f>IF(OR($A77="",$C77="",$D77=""),"",IF('1. Configuration'!$C$18="Oui",NETWORKDAYS($C77,$D77),NETWORKDAYS($C77,$D77,JoursFeries)))</f>
        <v/>
      </c>
      <c r="F77" s="77" t="n"/>
      <c r="G77" s="75" t="n"/>
    </row>
    <row r="78" ht="19.5" customHeight="1" s="55">
      <c r="A78" s="75" t="n"/>
      <c r="B78" s="77" t="n"/>
      <c r="C78" s="77" t="n"/>
      <c r="D78" s="77" t="n"/>
      <c r="E78" s="79">
        <f>IF(OR($A78="",$C78="",$D78=""),"",IF('1. Configuration'!$C$18="Oui",NETWORKDAYS($C78,$D78),NETWORKDAYS($C78,$D78,JoursFeries)))</f>
        <v/>
      </c>
      <c r="F78" s="77" t="n"/>
      <c r="G78" s="75" t="n"/>
    </row>
    <row r="79" ht="19.5" customHeight="1" s="55">
      <c r="A79" s="75" t="n"/>
      <c r="B79" s="77" t="n"/>
      <c r="C79" s="77" t="n"/>
      <c r="D79" s="77" t="n"/>
      <c r="E79" s="79">
        <f>IF(OR($A79="",$C79="",$D79=""),"",IF('1. Configuration'!$C$18="Oui",NETWORKDAYS($C79,$D79),NETWORKDAYS($C79,$D79,JoursFeries)))</f>
        <v/>
      </c>
      <c r="F79" s="77" t="n"/>
      <c r="G79" s="75" t="n"/>
    </row>
    <row r="80" ht="19.5" customHeight="1" s="55">
      <c r="A80" s="75" t="n"/>
      <c r="B80" s="77" t="n"/>
      <c r="C80" s="77" t="n"/>
      <c r="D80" s="77" t="n"/>
      <c r="E80" s="79">
        <f>IF(OR($A80="",$C80="",$D80=""),"",IF('1. Configuration'!$C$18="Oui",NETWORKDAYS($C80,$D80),NETWORKDAYS($C80,$D80,JoursFeries)))</f>
        <v/>
      </c>
      <c r="F80" s="77" t="n"/>
      <c r="G80" s="75" t="n"/>
    </row>
    <row r="81" ht="19.5" customHeight="1" s="55">
      <c r="A81" s="75" t="n"/>
      <c r="B81" s="77" t="n"/>
      <c r="C81" s="77" t="n"/>
      <c r="D81" s="77" t="n"/>
      <c r="E81" s="79">
        <f>IF(OR($A81="",$C81="",$D81=""),"",IF('1. Configuration'!$C$18="Oui",NETWORKDAYS($C81,$D81),NETWORKDAYS($C81,$D81,JoursFeries)))</f>
        <v/>
      </c>
      <c r="F81" s="77" t="n"/>
      <c r="G81" s="75" t="n"/>
    </row>
    <row r="82" ht="19.5" customHeight="1" s="55">
      <c r="A82" s="75" t="n"/>
      <c r="B82" s="77" t="n"/>
      <c r="C82" s="77" t="n"/>
      <c r="D82" s="77" t="n"/>
      <c r="E82" s="79">
        <f>IF(OR($A82="",$C82="",$D82=""),"",IF('1. Configuration'!$C$18="Oui",NETWORKDAYS($C82,$D82),NETWORKDAYS($C82,$D82,JoursFeries)))</f>
        <v/>
      </c>
      <c r="F82" s="77" t="n"/>
      <c r="G82" s="75" t="n"/>
    </row>
    <row r="83" ht="19.5" customHeight="1" s="55">
      <c r="A83" s="75" t="n"/>
      <c r="B83" s="77" t="n"/>
      <c r="C83" s="77" t="n"/>
      <c r="D83" s="77" t="n"/>
      <c r="E83" s="79">
        <f>IF(OR($A83="",$C83="",$D83=""),"",IF('1. Configuration'!$C$18="Oui",NETWORKDAYS($C83,$D83),NETWORKDAYS($C83,$D83,JoursFeries)))</f>
        <v/>
      </c>
      <c r="F83" s="77" t="n"/>
      <c r="G83" s="75" t="n"/>
    </row>
    <row r="84" ht="19.5" customHeight="1" s="55">
      <c r="A84" s="75" t="n"/>
      <c r="B84" s="77" t="n"/>
      <c r="C84" s="77" t="n"/>
      <c r="D84" s="77" t="n"/>
      <c r="E84" s="79">
        <f>IF(OR($A84="",$C84="",$D84=""),"",IF('1. Configuration'!$C$18="Oui",NETWORKDAYS($C84,$D84),NETWORKDAYS($C84,$D84,JoursFeries)))</f>
        <v/>
      </c>
      <c r="F84" s="77" t="n"/>
      <c r="G84" s="75" t="n"/>
    </row>
    <row r="85" ht="19.5" customHeight="1" s="55">
      <c r="A85" s="75" t="n"/>
      <c r="B85" s="77" t="n"/>
      <c r="C85" s="77" t="n"/>
      <c r="D85" s="77" t="n"/>
      <c r="E85" s="79">
        <f>IF(OR($A85="",$C85="",$D85=""),"",IF('1. Configuration'!$C$18="Oui",NETWORKDAYS($C85,$D85),NETWORKDAYS($C85,$D85,JoursFeries)))</f>
        <v/>
      </c>
      <c r="F85" s="77" t="n"/>
      <c r="G85" s="75" t="n"/>
    </row>
    <row r="86" ht="19.5" customHeight="1" s="55">
      <c r="A86" s="75" t="n"/>
      <c r="B86" s="77" t="n"/>
      <c r="C86" s="77" t="n"/>
      <c r="D86" s="77" t="n"/>
      <c r="E86" s="79">
        <f>IF(OR($A86="",$C86="",$D86=""),"",IF('1. Configuration'!$C$18="Oui",NETWORKDAYS($C86,$D86),NETWORKDAYS($C86,$D86,JoursFeries)))</f>
        <v/>
      </c>
      <c r="F86" s="77" t="n"/>
      <c r="G86" s="75" t="n"/>
    </row>
    <row r="87" ht="19.5" customHeight="1" s="55">
      <c r="A87" s="75" t="n"/>
      <c r="B87" s="77" t="n"/>
      <c r="C87" s="77" t="n"/>
      <c r="D87" s="77" t="n"/>
      <c r="E87" s="79">
        <f>IF(OR($A87="",$C87="",$D87=""),"",IF('1. Configuration'!$C$18="Oui",NETWORKDAYS($C87,$D87),NETWORKDAYS($C87,$D87,JoursFeries)))</f>
        <v/>
      </c>
      <c r="F87" s="77" t="n"/>
      <c r="G87" s="75" t="n"/>
    </row>
    <row r="88" ht="19.5" customHeight="1" s="55">
      <c r="A88" s="75" t="n"/>
      <c r="B88" s="77" t="n"/>
      <c r="C88" s="77" t="n"/>
      <c r="D88" s="77" t="n"/>
      <c r="E88" s="79">
        <f>IF(OR($A88="",$C88="",$D88=""),"",IF('1. Configuration'!$C$18="Oui",NETWORKDAYS($C88,$D88),NETWORKDAYS($C88,$D88,JoursFeries)))</f>
        <v/>
      </c>
      <c r="F88" s="77" t="n"/>
      <c r="G88" s="75" t="n"/>
    </row>
    <row r="89" ht="19.5" customHeight="1" s="55">
      <c r="A89" s="75" t="n"/>
      <c r="B89" s="77" t="n"/>
      <c r="C89" s="77" t="n"/>
      <c r="D89" s="77" t="n"/>
      <c r="E89" s="79">
        <f>IF(OR($A89="",$C89="",$D89=""),"",IF('1. Configuration'!$C$18="Oui",NETWORKDAYS($C89,$D89),NETWORKDAYS($C89,$D89,JoursFeries)))</f>
        <v/>
      </c>
      <c r="F89" s="77" t="n"/>
      <c r="G89" s="75" t="n"/>
    </row>
    <row r="90" ht="19.5" customHeight="1" s="55">
      <c r="A90" s="75" t="n"/>
      <c r="B90" s="77" t="n"/>
      <c r="C90" s="77" t="n"/>
      <c r="D90" s="77" t="n"/>
      <c r="E90" s="79">
        <f>IF(OR($A90="",$C90="",$D90=""),"",IF('1. Configuration'!$C$18="Oui",NETWORKDAYS($C90,$D90),NETWORKDAYS($C90,$D90,JoursFeries)))</f>
        <v/>
      </c>
      <c r="F90" s="77" t="n"/>
      <c r="G90" s="75" t="n"/>
    </row>
    <row r="91" ht="19.5" customHeight="1" s="55">
      <c r="A91" s="75" t="n"/>
      <c r="B91" s="77" t="n"/>
      <c r="C91" s="77" t="n"/>
      <c r="D91" s="77" t="n"/>
      <c r="E91" s="79">
        <f>IF(OR($A91="",$C91="",$D91=""),"",IF('1. Configuration'!$C$18="Oui",NETWORKDAYS($C91,$D91),NETWORKDAYS($C91,$D91,JoursFeries)))</f>
        <v/>
      </c>
      <c r="F91" s="77" t="n"/>
      <c r="G91" s="75" t="n"/>
    </row>
    <row r="92" ht="19.5" customHeight="1" s="55">
      <c r="A92" s="75" t="n"/>
      <c r="B92" s="77" t="n"/>
      <c r="C92" s="77" t="n"/>
      <c r="D92" s="77" t="n"/>
      <c r="E92" s="79">
        <f>IF(OR($A92="",$C92="",$D92=""),"",IF('1. Configuration'!$C$18="Oui",NETWORKDAYS($C92,$D92),NETWORKDAYS($C92,$D92,JoursFeries)))</f>
        <v/>
      </c>
      <c r="F92" s="77" t="n"/>
      <c r="G92" s="75" t="n"/>
    </row>
    <row r="93" ht="19.5" customHeight="1" s="55">
      <c r="A93" s="75" t="n"/>
      <c r="B93" s="77" t="n"/>
      <c r="C93" s="77" t="n"/>
      <c r="D93" s="77" t="n"/>
      <c r="E93" s="79">
        <f>IF(OR($A93="",$C93="",$D93=""),"",IF('1. Configuration'!$C$18="Oui",NETWORKDAYS($C93,$D93),NETWORKDAYS($C93,$D93,JoursFeries)))</f>
        <v/>
      </c>
      <c r="F93" s="77" t="n"/>
      <c r="G93" s="75" t="n"/>
    </row>
    <row r="94" ht="19.5" customHeight="1" s="55">
      <c r="A94" s="75" t="n"/>
      <c r="B94" s="77" t="n"/>
      <c r="C94" s="77" t="n"/>
      <c r="D94" s="77" t="n"/>
      <c r="E94" s="79">
        <f>IF(OR($A94="",$C94="",$D94=""),"",IF('1. Configuration'!$C$18="Oui",NETWORKDAYS($C94,$D94),NETWORKDAYS($C94,$D94,JoursFeries)))</f>
        <v/>
      </c>
      <c r="F94" s="77" t="n"/>
      <c r="G94" s="75" t="n"/>
    </row>
    <row r="95" ht="19.5" customHeight="1" s="55">
      <c r="A95" s="75" t="n"/>
      <c r="B95" s="77" t="n"/>
      <c r="C95" s="77" t="n"/>
      <c r="D95" s="77" t="n"/>
      <c r="E95" s="79">
        <f>IF(OR($A95="",$C95="",$D95=""),"",IF('1. Configuration'!$C$18="Oui",NETWORKDAYS($C95,$D95),NETWORKDAYS($C95,$D95,JoursFeries)))</f>
        <v/>
      </c>
      <c r="F95" s="77" t="n"/>
      <c r="G95" s="75" t="n"/>
    </row>
    <row r="96" ht="19.5" customHeight="1" s="55">
      <c r="A96" s="75" t="n"/>
      <c r="B96" s="77" t="n"/>
      <c r="C96" s="77" t="n"/>
      <c r="D96" s="77" t="n"/>
      <c r="E96" s="79">
        <f>IF(OR($A96="",$C96="",$D96=""),"",IF('1. Configuration'!$C$18="Oui",NETWORKDAYS($C96,$D96),NETWORKDAYS($C96,$D96,JoursFeries)))</f>
        <v/>
      </c>
      <c r="F96" s="77" t="n"/>
      <c r="G96" s="75" t="n"/>
    </row>
    <row r="97" ht="19.5" customHeight="1" s="55">
      <c r="A97" s="75" t="n"/>
      <c r="B97" s="77" t="n"/>
      <c r="C97" s="77" t="n"/>
      <c r="D97" s="77" t="n"/>
      <c r="E97" s="79">
        <f>IF(OR($A97="",$C97="",$D97=""),"",IF('1. Configuration'!$C$18="Oui",NETWORKDAYS($C97,$D97),NETWORKDAYS($C97,$D97,JoursFeries)))</f>
        <v/>
      </c>
      <c r="F97" s="77" t="n"/>
      <c r="G97" s="75" t="n"/>
    </row>
    <row r="98" ht="19.5" customHeight="1" s="55">
      <c r="A98" s="75" t="n"/>
      <c r="B98" s="77" t="n"/>
      <c r="C98" s="77" t="n"/>
      <c r="D98" s="77" t="n"/>
      <c r="E98" s="79">
        <f>IF(OR($A98="",$C98="",$D98=""),"",IF('1. Configuration'!$C$18="Oui",NETWORKDAYS($C98,$D98),NETWORKDAYS($C98,$D98,JoursFeries)))</f>
        <v/>
      </c>
      <c r="F98" s="77" t="n"/>
      <c r="G98" s="75" t="n"/>
    </row>
    <row r="99" ht="19.5" customHeight="1" s="55">
      <c r="A99" s="75" t="n"/>
      <c r="B99" s="77" t="n"/>
      <c r="C99" s="77" t="n"/>
      <c r="D99" s="77" t="n"/>
      <c r="E99" s="79">
        <f>IF(OR($A99="",$C99="",$D99=""),"",IF('1. Configuration'!$C$18="Oui",NETWORKDAYS($C99,$D99),NETWORKDAYS($C99,$D99,JoursFeries)))</f>
        <v/>
      </c>
      <c r="F99" s="77" t="n"/>
      <c r="G99" s="75" t="n"/>
    </row>
    <row r="100" ht="19.5" customHeight="1" s="55">
      <c r="A100" s="75" t="n"/>
      <c r="B100" s="77" t="n"/>
      <c r="C100" s="77" t="n"/>
      <c r="D100" s="77" t="n"/>
      <c r="E100" s="79">
        <f>IF(OR($A100="",$C100="",$D100=""),"",IF('1. Configuration'!$C$18="Oui",NETWORKDAYS($C100,$D100),NETWORKDAYS($C100,$D100,JoursFeries)))</f>
        <v/>
      </c>
      <c r="F100" s="77" t="n"/>
      <c r="G100" s="75" t="n"/>
    </row>
    <row r="101" ht="19.5" customHeight="1" s="55">
      <c r="A101" s="75" t="n"/>
      <c r="B101" s="77" t="n"/>
      <c r="C101" s="77" t="n"/>
      <c r="D101" s="77" t="n"/>
      <c r="E101" s="79">
        <f>IF(OR($A101="",$C101="",$D101=""),"",IF('1. Configuration'!$C$18="Oui",NETWORKDAYS($C101,$D101),NETWORKDAYS($C101,$D101,JoursFeries)))</f>
        <v/>
      </c>
      <c r="F101" s="77" t="n"/>
      <c r="G101" s="75" t="n"/>
    </row>
    <row r="102" ht="19.5" customHeight="1" s="55">
      <c r="A102" s="75" t="n"/>
      <c r="B102" s="77" t="n"/>
      <c r="C102" s="77" t="n"/>
      <c r="D102" s="77" t="n"/>
      <c r="E102" s="79">
        <f>IF(OR($A102="",$C102="",$D102=""),"",IF('1. Configuration'!$C$18="Oui",NETWORKDAYS($C102,$D102),NETWORKDAYS($C102,$D102,JoursFeries)))</f>
        <v/>
      </c>
      <c r="F102" s="77" t="n"/>
      <c r="G102" s="75" t="n"/>
    </row>
    <row r="103" ht="19.5" customHeight="1" s="55">
      <c r="A103" s="75" t="n"/>
      <c r="B103" s="77" t="n"/>
      <c r="C103" s="77" t="n"/>
      <c r="D103" s="77" t="n"/>
      <c r="E103" s="79">
        <f>IF(OR($A103="",$C103="",$D103=""),"",IF('1. Configuration'!$C$18="Oui",NETWORKDAYS($C103,$D103),NETWORKDAYS($C103,$D103,JoursFeries)))</f>
        <v/>
      </c>
      <c r="F103" s="77" t="n"/>
      <c r="G103" s="75" t="n"/>
    </row>
    <row r="104" ht="19.5" customHeight="1" s="55">
      <c r="A104" s="75" t="n"/>
      <c r="B104" s="77" t="n"/>
      <c r="C104" s="77" t="n"/>
      <c r="D104" s="77" t="n"/>
      <c r="E104" s="79">
        <f>IF(OR($A104="",$C104="",$D104=""),"",IF('1. Configuration'!$C$18="Oui",NETWORKDAYS($C104,$D104),NETWORKDAYS($C104,$D104,JoursFeries)))</f>
        <v/>
      </c>
      <c r="F104" s="77" t="n"/>
      <c r="G104" s="75" t="n"/>
    </row>
  </sheetData>
  <mergeCells count="1">
    <mergeCell ref="A2:G2"/>
  </mergeCells>
  <conditionalFormatting sqref="B5:B104">
    <cfRule type="expression" rank="0" priority="2" equalAverage="0" aboveAverage="0" dxfId="1" text="" percent="0" bottom="0">
      <formula>$B5="Congé"</formula>
    </cfRule>
    <cfRule type="expression" rank="0" priority="3" equalAverage="0" aboveAverage="0" dxfId="2" text="" percent="0" bottom="0">
      <formula>$B5="Maladie"</formula>
    </cfRule>
    <cfRule type="expression" rank="0" priority="4" equalAverage="0" aboveAverage="0" dxfId="3" text="" percent="0" bottom="0">
      <formula>$B5="Sans solde"</formula>
    </cfRule>
    <cfRule type="expression" rank="0" priority="5" equalAverage="0" aboveAverage="0" dxfId="4" text="" percent="0" bottom="0">
      <formula>$B5="Autre"</formula>
    </cfRule>
  </conditionalFormatting>
  <conditionalFormatting sqref="F5:F104">
    <cfRule type="expression" rank="0" priority="6" equalAverage="0" aboveAverage="0" dxfId="4" text="" percent="0" bottom="0">
      <formula>$F5="Approuvé"</formula>
    </cfRule>
    <cfRule type="expression" rank="0" priority="7" equalAverage="0" aboveAverage="0" dxfId="3" text="" percent="0" bottom="0">
      <formula>$F5="En attente"</formula>
    </cfRule>
    <cfRule type="expression" rank="0" priority="8" equalAverage="0" aboveAverage="0" dxfId="5" text="" percent="0" bottom="0">
      <formula>$F5="Annulé"</formula>
    </cfRule>
  </conditionalFormatting>
  <dataValidations count="3">
    <dataValidation sqref="B5:B104" showDropDown="0" showInputMessage="0" showErrorMessage="0" allowBlank="1" type="list" errorStyle="stop" operator="between">
      <formula1>"Congé,Maladie,Sans solde,Autre"</formula1>
      <formula2>0</formula2>
    </dataValidation>
    <dataValidation sqref="F5:F104" showDropDown="0" showInputMessage="0" showErrorMessage="0" allowBlank="1" type="list" errorStyle="stop" operator="between">
      <formula1>"Approuvé,En attente,Annulé"</formula1>
      <formula2>0</formula2>
    </dataValidation>
    <dataValidation sqref="A5:A104" showDropDown="0" showInputMessage="0" showErrorMessage="0" allowBlank="1" type="list" errorStyle="stop" operator="between">
      <formula1>'2. Employés'!$A$5:$A$34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Tableau de bord de l’équipe</t>
        </is>
      </c>
    </row>
    <row r="3" ht="15" customHeight="1" s="55">
      <c r="B3" s="64" t="inlineStr">
        <is>
          <t>Alimenté automatiquement par Employés et le Registre des congés. La barre visualise le % du droit utilisé.</t>
        </is>
      </c>
    </row>
    <row r="4"/>
    <row r="5" ht="19.5" customHeight="1" s="55">
      <c r="B5" s="82" t="inlineStr">
        <is>
          <t>DROIT DE L’ÉQUIPE (JOURS)</t>
        </is>
      </c>
      <c r="C5" s="83" t="n"/>
      <c r="D5" s="84" t="inlineStr">
        <is>
          <t>PRIS (APPROUVÉ)</t>
        </is>
      </c>
      <c r="E5" s="85" t="n"/>
      <c r="F5" s="86" t="inlineStr">
        <is>
          <t>RÉSERVÉ (EN ATTENTE)</t>
        </is>
      </c>
      <c r="G5" s="87" t="n"/>
      <c r="H5" s="88" t="inlineStr">
        <is>
          <t>RESTANT</t>
        </is>
      </c>
    </row>
    <row r="6" ht="36" customHeight="1" s="55">
      <c r="B6" s="89">
        <f>'2. Employés'!G36</f>
        <v/>
      </c>
      <c r="C6" s="83" t="n"/>
      <c r="D6" s="90">
        <f>'2. Employés'!H36</f>
        <v/>
      </c>
      <c r="E6" s="85" t="n"/>
      <c r="F6" s="91">
        <f>'2. Employés'!I36</f>
        <v/>
      </c>
      <c r="G6" s="87" t="n"/>
      <c r="H6" s="92">
        <f>'2. Employés'!J36</f>
        <v/>
      </c>
    </row>
    <row r="7"/>
    <row r="8"/>
    <row r="9" ht="21.75" customHeight="1" s="55">
      <c r="B9" s="58" t="inlineStr">
        <is>
          <t>Par salarié</t>
        </is>
      </c>
    </row>
    <row r="10" ht="27.75" customHeight="1" s="55">
      <c r="B10" s="74" t="inlineStr">
        <is>
          <t>Nom</t>
        </is>
      </c>
      <c r="C10" s="74" t="inlineStr">
        <is>
          <t>Rythme de travail</t>
        </is>
      </c>
      <c r="D10" s="74" t="inlineStr">
        <is>
          <t>Droit</t>
        </is>
      </c>
      <c r="E10" s="74" t="inlineStr">
        <is>
          <t>Pris</t>
        </is>
      </c>
      <c r="F10" s="74" t="inlineStr">
        <is>
          <t>Réservé</t>
        </is>
      </c>
      <c r="G10" s="74" t="inlineStr">
        <is>
          <t>Restant</t>
        </is>
      </c>
      <c r="H10" s="74" t="inlineStr">
        <is>
          <t>% utilisé</t>
        </is>
      </c>
    </row>
    <row r="11" ht="19.5" customHeight="1" s="55">
      <c r="B11" s="93">
        <f>IF('2. Employés'!A5="","",'2. Employés'!A5)</f>
        <v/>
      </c>
      <c r="C11" s="94">
        <f>IF('2. Employés'!A5="","",'2. Employés'!D5&amp;" jours/semaine")</f>
        <v/>
      </c>
      <c r="D11" s="95">
        <f>IF('2. Employés'!A5="","",'2. Employés'!G5)</f>
        <v/>
      </c>
      <c r="E11" s="95">
        <f>IF('2. Employés'!A5="","",'2. Employés'!H5)</f>
        <v/>
      </c>
      <c r="F11" s="95">
        <f>IF('2. Employés'!A5="","",'2. Employés'!I5)</f>
        <v/>
      </c>
      <c r="G11" s="95">
        <f>IF('2. Employés'!A5="","",'2. Employés'!J5)</f>
        <v/>
      </c>
      <c r="H11" s="96">
        <f>IFERROR(IF('2. Employés'!A5="","",('2. Employés'!H5+'2. Employés'!I5)/'2. Employés'!G5),"")</f>
        <v/>
      </c>
    </row>
    <row r="12" ht="19.5" customHeight="1" s="55">
      <c r="B12" s="97">
        <f>IF('2. Employés'!A6="","",'2. Employés'!A6)</f>
        <v/>
      </c>
      <c r="C12" s="98">
        <f>IF('2. Employés'!A6="","",'2. Employés'!D6&amp;" jours/semaine")</f>
        <v/>
      </c>
      <c r="D12" s="99">
        <f>IF('2. Employés'!A6="","",'2. Employés'!G6)</f>
        <v/>
      </c>
      <c r="E12" s="99">
        <f>IF('2. Employés'!A6="","",'2. Employés'!H6)</f>
        <v/>
      </c>
      <c r="F12" s="99">
        <f>IF('2. Employés'!A6="","",'2. Employés'!I6)</f>
        <v/>
      </c>
      <c r="G12" s="99">
        <f>IF('2. Employés'!A6="","",'2. Employés'!J6)</f>
        <v/>
      </c>
      <c r="H12" s="100">
        <f>IFERROR(IF('2. Employés'!A6="","",('2. Employés'!H6+'2. Employés'!I6)/'2. Employés'!G6),"")</f>
        <v/>
      </c>
    </row>
    <row r="13" ht="19.5" customHeight="1" s="55">
      <c r="B13" s="93">
        <f>IF('2. Employés'!A7="","",'2. Employés'!A7)</f>
        <v/>
      </c>
      <c r="C13" s="94">
        <f>IF('2. Employés'!A7="","",'2. Employés'!D7&amp;" jours/semaine")</f>
        <v/>
      </c>
      <c r="D13" s="95">
        <f>IF('2. Employés'!A7="","",'2. Employés'!G7)</f>
        <v/>
      </c>
      <c r="E13" s="95">
        <f>IF('2. Employés'!A7="","",'2. Employés'!H7)</f>
        <v/>
      </c>
      <c r="F13" s="95">
        <f>IF('2. Employés'!A7="","",'2. Employés'!I7)</f>
        <v/>
      </c>
      <c r="G13" s="95">
        <f>IF('2. Employés'!A7="","",'2. Employés'!J7)</f>
        <v/>
      </c>
      <c r="H13" s="96">
        <f>IFERROR(IF('2. Employés'!A7="","",('2. Employés'!H7+'2. Employés'!I7)/'2. Employés'!G7),"")</f>
        <v/>
      </c>
    </row>
    <row r="14" ht="19.5" customHeight="1" s="55">
      <c r="B14" s="97">
        <f>IF('2. Employés'!A8="","",'2. Employés'!A8)</f>
        <v/>
      </c>
      <c r="C14" s="98">
        <f>IF('2. Employés'!A8="","",'2. Employés'!D8&amp;" jours/semaine")</f>
        <v/>
      </c>
      <c r="D14" s="99">
        <f>IF('2. Employés'!A8="","",'2. Employés'!G8)</f>
        <v/>
      </c>
      <c r="E14" s="99">
        <f>IF('2. Employés'!A8="","",'2. Employés'!H8)</f>
        <v/>
      </c>
      <c r="F14" s="99">
        <f>IF('2. Employés'!A8="","",'2. Employés'!I8)</f>
        <v/>
      </c>
      <c r="G14" s="99">
        <f>IF('2. Employés'!A8="","",'2. Employés'!J8)</f>
        <v/>
      </c>
      <c r="H14" s="100">
        <f>IFERROR(IF('2. Employés'!A8="","",('2. Employés'!H8+'2. Employés'!I8)/'2. Employés'!G8),"")</f>
        <v/>
      </c>
    </row>
    <row r="15" ht="19.5" customHeight="1" s="55">
      <c r="B15" s="93">
        <f>IF('2. Employés'!A9="","",'2. Employés'!A9)</f>
        <v/>
      </c>
      <c r="C15" s="94">
        <f>IF('2. Employés'!A9="","",'2. Employés'!D9&amp;" jours/semaine")</f>
        <v/>
      </c>
      <c r="D15" s="95">
        <f>IF('2. Employés'!A9="","",'2. Employés'!G9)</f>
        <v/>
      </c>
      <c r="E15" s="95">
        <f>IF('2. Employés'!A9="","",'2. Employés'!H9)</f>
        <v/>
      </c>
      <c r="F15" s="95">
        <f>IF('2. Employés'!A9="","",'2. Employés'!I9)</f>
        <v/>
      </c>
      <c r="G15" s="95">
        <f>IF('2. Employés'!A9="","",'2. Employés'!J9)</f>
        <v/>
      </c>
      <c r="H15" s="96">
        <f>IFERROR(IF('2. Employés'!A9="","",('2. Employés'!H9+'2. Employés'!I9)/'2. Employés'!G9),"")</f>
        <v/>
      </c>
    </row>
    <row r="16" ht="19.5" customHeight="1" s="55">
      <c r="B16" s="97">
        <f>IF('2. Employés'!A10="","",'2. Employés'!A10)</f>
        <v/>
      </c>
      <c r="C16" s="98">
        <f>IF('2. Employés'!A10="","",'2. Employés'!D10&amp;" jours/semaine")</f>
        <v/>
      </c>
      <c r="D16" s="99">
        <f>IF('2. Employés'!A10="","",'2. Employés'!G10)</f>
        <v/>
      </c>
      <c r="E16" s="99">
        <f>IF('2. Employés'!A10="","",'2. Employés'!H10)</f>
        <v/>
      </c>
      <c r="F16" s="99">
        <f>IF('2. Employés'!A10="","",'2. Employés'!I10)</f>
        <v/>
      </c>
      <c r="G16" s="99">
        <f>IF('2. Employés'!A10="","",'2. Employés'!J10)</f>
        <v/>
      </c>
      <c r="H16" s="100">
        <f>IFERROR(IF('2. Employés'!A10="","",('2. Employés'!H10+'2. Employés'!I10)/'2. Employés'!G10),"")</f>
        <v/>
      </c>
    </row>
    <row r="17" ht="19.5" customHeight="1" s="55">
      <c r="B17" s="93">
        <f>IF('2. Employés'!A11="","",'2. Employés'!A11)</f>
        <v/>
      </c>
      <c r="C17" s="94">
        <f>IF('2. Employés'!A11="","",'2. Employés'!D11&amp;" jours/semaine")</f>
        <v/>
      </c>
      <c r="D17" s="95">
        <f>IF('2. Employés'!A11="","",'2. Employés'!G11)</f>
        <v/>
      </c>
      <c r="E17" s="95">
        <f>IF('2. Employés'!A11="","",'2. Employés'!H11)</f>
        <v/>
      </c>
      <c r="F17" s="95">
        <f>IF('2. Employés'!A11="","",'2. Employés'!I11)</f>
        <v/>
      </c>
      <c r="G17" s="95">
        <f>IF('2. Employés'!A11="","",'2. Employés'!J11)</f>
        <v/>
      </c>
      <c r="H17" s="96">
        <f>IFERROR(IF('2. Employés'!A11="","",('2. Employés'!H11+'2. Employés'!I11)/'2. Employés'!G11),"")</f>
        <v/>
      </c>
    </row>
    <row r="18" ht="19.5" customHeight="1" s="55">
      <c r="B18" s="97">
        <f>IF('2. Employés'!A12="","",'2. Employés'!A12)</f>
        <v/>
      </c>
      <c r="C18" s="98">
        <f>IF('2. Employés'!A12="","",'2. Employés'!D12&amp;" jours/semaine")</f>
        <v/>
      </c>
      <c r="D18" s="99">
        <f>IF('2. Employés'!A12="","",'2. Employés'!G12)</f>
        <v/>
      </c>
      <c r="E18" s="99">
        <f>IF('2. Employés'!A12="","",'2. Employés'!H12)</f>
        <v/>
      </c>
      <c r="F18" s="99">
        <f>IF('2. Employés'!A12="","",'2. Employés'!I12)</f>
        <v/>
      </c>
      <c r="G18" s="99">
        <f>IF('2. Employés'!A12="","",'2. Employés'!J12)</f>
        <v/>
      </c>
      <c r="H18" s="100">
        <f>IFERROR(IF('2. Employés'!A12="","",('2. Employés'!H12+'2. Employés'!I12)/'2. Employés'!G12),"")</f>
        <v/>
      </c>
    </row>
    <row r="19" ht="19.5" customHeight="1" s="55">
      <c r="B19" s="93">
        <f>IF('2. Employés'!A13="","",'2. Employés'!A13)</f>
        <v/>
      </c>
      <c r="C19" s="94">
        <f>IF('2. Employés'!A13="","",'2. Employés'!D13&amp;" jours/semaine")</f>
        <v/>
      </c>
      <c r="D19" s="95">
        <f>IF('2. Employés'!A13="","",'2. Employés'!G13)</f>
        <v/>
      </c>
      <c r="E19" s="95">
        <f>IF('2. Employés'!A13="","",'2. Employés'!H13)</f>
        <v/>
      </c>
      <c r="F19" s="95">
        <f>IF('2. Employés'!A13="","",'2. Employés'!I13)</f>
        <v/>
      </c>
      <c r="G19" s="95">
        <f>IF('2. Employés'!A13="","",'2. Employés'!J13)</f>
        <v/>
      </c>
      <c r="H19" s="96">
        <f>IFERROR(IF('2. Employés'!A13="","",('2. Employés'!H13+'2. Employés'!I13)/'2. Employés'!G13),"")</f>
        <v/>
      </c>
    </row>
    <row r="20" ht="19.5" customHeight="1" s="55">
      <c r="B20" s="97">
        <f>IF('2. Employés'!A14="","",'2. Employés'!A14)</f>
        <v/>
      </c>
      <c r="C20" s="98">
        <f>IF('2. Employés'!A14="","",'2. Employés'!D14&amp;" jours/semaine")</f>
        <v/>
      </c>
      <c r="D20" s="99">
        <f>IF('2. Employés'!A14="","",'2. Employés'!G14)</f>
        <v/>
      </c>
      <c r="E20" s="99">
        <f>IF('2. Employés'!A14="","",'2. Employés'!H14)</f>
        <v/>
      </c>
      <c r="F20" s="99">
        <f>IF('2. Employés'!A14="","",'2. Employés'!I14)</f>
        <v/>
      </c>
      <c r="G20" s="99">
        <f>IF('2. Employés'!A14="","",'2. Employés'!J14)</f>
        <v/>
      </c>
      <c r="H20" s="100">
        <f>IFERROR(IF('2. Employés'!A14="","",('2. Employés'!H14+'2. Employés'!I14)/'2. Employés'!G14),"")</f>
        <v/>
      </c>
    </row>
    <row r="21" ht="19.5" customHeight="1" s="55">
      <c r="B21" s="93">
        <f>IF('2. Employés'!A15="","",'2. Employés'!A15)</f>
        <v/>
      </c>
      <c r="C21" s="94">
        <f>IF('2. Employés'!A15="","",'2. Employés'!D15&amp;" jours/semaine")</f>
        <v/>
      </c>
      <c r="D21" s="95">
        <f>IF('2. Employés'!A15="","",'2. Employés'!G15)</f>
        <v/>
      </c>
      <c r="E21" s="95">
        <f>IF('2. Employés'!A15="","",'2. Employés'!H15)</f>
        <v/>
      </c>
      <c r="F21" s="95">
        <f>IF('2. Employés'!A15="","",'2. Employés'!I15)</f>
        <v/>
      </c>
      <c r="G21" s="95">
        <f>IF('2. Employés'!A15="","",'2. Employés'!J15)</f>
        <v/>
      </c>
      <c r="H21" s="96">
        <f>IFERROR(IF('2. Employés'!A15="","",('2. Employés'!H15+'2. Employés'!I15)/'2. Employés'!G15),"")</f>
        <v/>
      </c>
    </row>
    <row r="22" ht="19.5" customHeight="1" s="55">
      <c r="B22" s="97">
        <f>IF('2. Employés'!A16="","",'2. Employés'!A16)</f>
        <v/>
      </c>
      <c r="C22" s="98">
        <f>IF('2. Employés'!A16="","",'2. Employés'!D16&amp;" jours/semaine")</f>
        <v/>
      </c>
      <c r="D22" s="99">
        <f>IF('2. Employés'!A16="","",'2. Employés'!G16)</f>
        <v/>
      </c>
      <c r="E22" s="99">
        <f>IF('2. Employés'!A16="","",'2. Employés'!H16)</f>
        <v/>
      </c>
      <c r="F22" s="99">
        <f>IF('2. Employés'!A16="","",'2. Employés'!I16)</f>
        <v/>
      </c>
      <c r="G22" s="99">
        <f>IF('2. Employés'!A16="","",'2. Employés'!J16)</f>
        <v/>
      </c>
      <c r="H22" s="100">
        <f>IFERROR(IF('2. Employés'!A16="","",('2. Employés'!H16+'2. Employés'!I16)/'2. Employés'!G16),"")</f>
        <v/>
      </c>
    </row>
    <row r="23" ht="19.5" customHeight="1" s="55">
      <c r="B23" s="93">
        <f>IF('2. Employés'!A17="","",'2. Employés'!A17)</f>
        <v/>
      </c>
      <c r="C23" s="94">
        <f>IF('2. Employés'!A17="","",'2. Employés'!D17&amp;" jours/semaine")</f>
        <v/>
      </c>
      <c r="D23" s="95">
        <f>IF('2. Employés'!A17="","",'2. Employés'!G17)</f>
        <v/>
      </c>
      <c r="E23" s="95">
        <f>IF('2. Employés'!A17="","",'2. Employés'!H17)</f>
        <v/>
      </c>
      <c r="F23" s="95">
        <f>IF('2. Employés'!A17="","",'2. Employés'!I17)</f>
        <v/>
      </c>
      <c r="G23" s="95">
        <f>IF('2. Employés'!A17="","",'2. Employés'!J17)</f>
        <v/>
      </c>
      <c r="H23" s="96">
        <f>IFERROR(IF('2. Employés'!A17="","",('2. Employés'!H17+'2. Employés'!I17)/'2. Employés'!G17),"")</f>
        <v/>
      </c>
    </row>
    <row r="24" ht="19.5" customHeight="1" s="55">
      <c r="B24" s="97">
        <f>IF('2. Employés'!A18="","",'2. Employés'!A18)</f>
        <v/>
      </c>
      <c r="C24" s="98">
        <f>IF('2. Employés'!A18="","",'2. Employés'!D18&amp;" jours/semaine")</f>
        <v/>
      </c>
      <c r="D24" s="99">
        <f>IF('2. Employés'!A18="","",'2. Employés'!G18)</f>
        <v/>
      </c>
      <c r="E24" s="99">
        <f>IF('2. Employés'!A18="","",'2. Employés'!H18)</f>
        <v/>
      </c>
      <c r="F24" s="99">
        <f>IF('2. Employés'!A18="","",'2. Employés'!I18)</f>
        <v/>
      </c>
      <c r="G24" s="99">
        <f>IF('2. Employés'!A18="","",'2. Employés'!J18)</f>
        <v/>
      </c>
      <c r="H24" s="100">
        <f>IFERROR(IF('2. Employés'!A18="","",('2. Employés'!H18+'2. Employés'!I18)/'2. Employés'!G18),"")</f>
        <v/>
      </c>
    </row>
    <row r="25" ht="19.5" customHeight="1" s="55">
      <c r="B25" s="93">
        <f>IF('2. Employés'!A19="","",'2. Employés'!A19)</f>
        <v/>
      </c>
      <c r="C25" s="94">
        <f>IF('2. Employés'!A19="","",'2. Employés'!D19&amp;" jours/semaine")</f>
        <v/>
      </c>
      <c r="D25" s="95">
        <f>IF('2. Employés'!A19="","",'2. Employés'!G19)</f>
        <v/>
      </c>
      <c r="E25" s="95">
        <f>IF('2. Employés'!A19="","",'2. Employés'!H19)</f>
        <v/>
      </c>
      <c r="F25" s="95">
        <f>IF('2. Employés'!A19="","",'2. Employés'!I19)</f>
        <v/>
      </c>
      <c r="G25" s="95">
        <f>IF('2. Employés'!A19="","",'2. Employés'!J19)</f>
        <v/>
      </c>
      <c r="H25" s="96">
        <f>IFERROR(IF('2. Employés'!A19="","",('2. Employés'!H19+'2. Employés'!I19)/'2. Employés'!G19),"")</f>
        <v/>
      </c>
    </row>
    <row r="26" ht="19.5" customHeight="1" s="55">
      <c r="B26" s="97">
        <f>IF('2. Employés'!A20="","",'2. Employés'!A20)</f>
        <v/>
      </c>
      <c r="C26" s="98">
        <f>IF('2. Employés'!A20="","",'2. Employés'!D20&amp;" jours/semaine")</f>
        <v/>
      </c>
      <c r="D26" s="99">
        <f>IF('2. Employés'!A20="","",'2. Employés'!G20)</f>
        <v/>
      </c>
      <c r="E26" s="99">
        <f>IF('2. Employés'!A20="","",'2. Employés'!H20)</f>
        <v/>
      </c>
      <c r="F26" s="99">
        <f>IF('2. Employés'!A20="","",'2. Employés'!I20)</f>
        <v/>
      </c>
      <c r="G26" s="99">
        <f>IF('2. Employés'!A20="","",'2. Employés'!J20)</f>
        <v/>
      </c>
      <c r="H26" s="100">
        <f>IFERROR(IF('2. Employés'!A20="","",('2. Employés'!H20+'2. Employés'!I20)/'2. Employés'!G20),"")</f>
        <v/>
      </c>
    </row>
    <row r="27" ht="19.5" customHeight="1" s="55">
      <c r="B27" s="93">
        <f>IF('2. Employés'!A21="","",'2. Employés'!A21)</f>
        <v/>
      </c>
      <c r="C27" s="94">
        <f>IF('2. Employés'!A21="","",'2. Employés'!D21&amp;" jours/semaine")</f>
        <v/>
      </c>
      <c r="D27" s="95">
        <f>IF('2. Employés'!A21="","",'2. Employés'!G21)</f>
        <v/>
      </c>
      <c r="E27" s="95">
        <f>IF('2. Employés'!A21="","",'2. Employés'!H21)</f>
        <v/>
      </c>
      <c r="F27" s="95">
        <f>IF('2. Employés'!A21="","",'2. Employés'!I21)</f>
        <v/>
      </c>
      <c r="G27" s="95">
        <f>IF('2. Employés'!A21="","",'2. Employés'!J21)</f>
        <v/>
      </c>
      <c r="H27" s="96">
        <f>IFERROR(IF('2. Employés'!A21="","",('2. Employés'!H21+'2. Employés'!I21)/'2. Employés'!G21),"")</f>
        <v/>
      </c>
    </row>
    <row r="28" ht="19.5" customHeight="1" s="55">
      <c r="B28" s="97">
        <f>IF('2. Employés'!A22="","",'2. Employés'!A22)</f>
        <v/>
      </c>
      <c r="C28" s="98">
        <f>IF('2. Employés'!A22="","",'2. Employés'!D22&amp;" jours/semaine")</f>
        <v/>
      </c>
      <c r="D28" s="99">
        <f>IF('2. Employés'!A22="","",'2. Employés'!G22)</f>
        <v/>
      </c>
      <c r="E28" s="99">
        <f>IF('2. Employés'!A22="","",'2. Employés'!H22)</f>
        <v/>
      </c>
      <c r="F28" s="99">
        <f>IF('2. Employés'!A22="","",'2. Employés'!I22)</f>
        <v/>
      </c>
      <c r="G28" s="99">
        <f>IF('2. Employés'!A22="","",'2. Employés'!J22)</f>
        <v/>
      </c>
      <c r="H28" s="100">
        <f>IFERROR(IF('2. Employés'!A22="","",('2. Employés'!H22+'2. Employés'!I22)/'2. Employés'!G22),"")</f>
        <v/>
      </c>
    </row>
    <row r="29" ht="19.5" customHeight="1" s="55">
      <c r="B29" s="93">
        <f>IF('2. Employés'!A23="","",'2. Employés'!A23)</f>
        <v/>
      </c>
      <c r="C29" s="94">
        <f>IF('2. Employés'!A23="","",'2. Employés'!D23&amp;" jours/semaine")</f>
        <v/>
      </c>
      <c r="D29" s="95">
        <f>IF('2. Employés'!A23="","",'2. Employés'!G23)</f>
        <v/>
      </c>
      <c r="E29" s="95">
        <f>IF('2. Employés'!A23="","",'2. Employés'!H23)</f>
        <v/>
      </c>
      <c r="F29" s="95">
        <f>IF('2. Employés'!A23="","",'2. Employés'!I23)</f>
        <v/>
      </c>
      <c r="G29" s="95">
        <f>IF('2. Employés'!A23="","",'2. Employés'!J23)</f>
        <v/>
      </c>
      <c r="H29" s="96">
        <f>IFERROR(IF('2. Employés'!A23="","",('2. Employés'!H23+'2. Employés'!I23)/'2. Employés'!G23),"")</f>
        <v/>
      </c>
    </row>
    <row r="30" ht="19.5" customHeight="1" s="55">
      <c r="B30" s="97">
        <f>IF('2. Employés'!A24="","",'2. Employés'!A24)</f>
        <v/>
      </c>
      <c r="C30" s="98">
        <f>IF('2. Employés'!A24="","",'2. Employés'!D24&amp;" jours/semaine")</f>
        <v/>
      </c>
      <c r="D30" s="99">
        <f>IF('2. Employés'!A24="","",'2. Employés'!G24)</f>
        <v/>
      </c>
      <c r="E30" s="99">
        <f>IF('2. Employés'!A24="","",'2. Employés'!H24)</f>
        <v/>
      </c>
      <c r="F30" s="99">
        <f>IF('2. Employés'!A24="","",'2. Employés'!I24)</f>
        <v/>
      </c>
      <c r="G30" s="99">
        <f>IF('2. Employés'!A24="","",'2. Employés'!J24)</f>
        <v/>
      </c>
      <c r="H30" s="100">
        <f>IFERROR(IF('2. Employés'!A24="","",('2. Employés'!H24+'2. Employés'!I24)/'2. Employés'!G24),"")</f>
        <v/>
      </c>
    </row>
    <row r="31" ht="19.5" customHeight="1" s="55">
      <c r="B31" s="93">
        <f>IF('2. Employés'!A25="","",'2. Employés'!A25)</f>
        <v/>
      </c>
      <c r="C31" s="94">
        <f>IF('2. Employés'!A25="","",'2. Employés'!D25&amp;" jours/semaine")</f>
        <v/>
      </c>
      <c r="D31" s="95">
        <f>IF('2. Employés'!A25="","",'2. Employés'!G25)</f>
        <v/>
      </c>
      <c r="E31" s="95">
        <f>IF('2. Employés'!A25="","",'2. Employés'!H25)</f>
        <v/>
      </c>
      <c r="F31" s="95">
        <f>IF('2. Employés'!A25="","",'2. Employés'!I25)</f>
        <v/>
      </c>
      <c r="G31" s="95">
        <f>IF('2. Employés'!A25="","",'2. Employés'!J25)</f>
        <v/>
      </c>
      <c r="H31" s="96">
        <f>IFERROR(IF('2. Employés'!A25="","",('2. Employés'!H25+'2. Employés'!I25)/'2. Employés'!G25),"")</f>
        <v/>
      </c>
    </row>
    <row r="32" ht="19.5" customHeight="1" s="55">
      <c r="B32" s="97">
        <f>IF('2. Employés'!A26="","",'2. Employés'!A26)</f>
        <v/>
      </c>
      <c r="C32" s="98">
        <f>IF('2. Employés'!A26="","",'2. Employés'!D26&amp;" jours/semaine")</f>
        <v/>
      </c>
      <c r="D32" s="99">
        <f>IF('2. Employés'!A26="","",'2. Employés'!G26)</f>
        <v/>
      </c>
      <c r="E32" s="99">
        <f>IF('2. Employés'!A26="","",'2. Employés'!H26)</f>
        <v/>
      </c>
      <c r="F32" s="99">
        <f>IF('2. Employés'!A26="","",'2. Employés'!I26)</f>
        <v/>
      </c>
      <c r="G32" s="99">
        <f>IF('2. Employés'!A26="","",'2. Employés'!J26)</f>
        <v/>
      </c>
      <c r="H32" s="100">
        <f>IFERROR(IF('2. Employés'!A26="","",('2. Employés'!H26+'2. Employés'!I26)/'2. Employés'!G26),"")</f>
        <v/>
      </c>
    </row>
    <row r="33" ht="19.5" customHeight="1" s="55">
      <c r="B33" s="93">
        <f>IF('2. Employés'!A27="","",'2. Employés'!A27)</f>
        <v/>
      </c>
      <c r="C33" s="94">
        <f>IF('2. Employés'!A27="","",'2. Employés'!D27&amp;" jours/semaine")</f>
        <v/>
      </c>
      <c r="D33" s="95">
        <f>IF('2. Employés'!A27="","",'2. Employés'!G27)</f>
        <v/>
      </c>
      <c r="E33" s="95">
        <f>IF('2. Employés'!A27="","",'2. Employés'!H27)</f>
        <v/>
      </c>
      <c r="F33" s="95">
        <f>IF('2. Employés'!A27="","",'2. Employés'!I27)</f>
        <v/>
      </c>
      <c r="G33" s="95">
        <f>IF('2. Employés'!A27="","",'2. Employés'!J27)</f>
        <v/>
      </c>
      <c r="H33" s="96">
        <f>IFERROR(IF('2. Employés'!A27="","",('2. Employés'!H27+'2. Employés'!I27)/'2. Employés'!G27),"")</f>
        <v/>
      </c>
    </row>
    <row r="34" ht="19.5" customHeight="1" s="55">
      <c r="B34" s="97">
        <f>IF('2. Employés'!A28="","",'2. Employés'!A28)</f>
        <v/>
      </c>
      <c r="C34" s="98">
        <f>IF('2. Employés'!A28="","",'2. Employés'!D28&amp;" jours/semaine")</f>
        <v/>
      </c>
      <c r="D34" s="99">
        <f>IF('2. Employés'!A28="","",'2. Employés'!G28)</f>
        <v/>
      </c>
      <c r="E34" s="99">
        <f>IF('2. Employés'!A28="","",'2. Employés'!H28)</f>
        <v/>
      </c>
      <c r="F34" s="99">
        <f>IF('2. Employés'!A28="","",'2. Employés'!I28)</f>
        <v/>
      </c>
      <c r="G34" s="99">
        <f>IF('2. Employés'!A28="","",'2. Employés'!J28)</f>
        <v/>
      </c>
      <c r="H34" s="100">
        <f>IFERROR(IF('2. Employés'!A28="","",('2. Employés'!H28+'2. Employés'!I28)/'2. Employés'!G28),"")</f>
        <v/>
      </c>
    </row>
    <row r="35" ht="19.5" customHeight="1" s="55">
      <c r="B35" s="93">
        <f>IF('2. Employés'!A29="","",'2. Employés'!A29)</f>
        <v/>
      </c>
      <c r="C35" s="94">
        <f>IF('2. Employés'!A29="","",'2. Employés'!D29&amp;" jours/semaine")</f>
        <v/>
      </c>
      <c r="D35" s="95">
        <f>IF('2. Employés'!A29="","",'2. Employés'!G29)</f>
        <v/>
      </c>
      <c r="E35" s="95">
        <f>IF('2. Employés'!A29="","",'2. Employés'!H29)</f>
        <v/>
      </c>
      <c r="F35" s="95">
        <f>IF('2. Employés'!A29="","",'2. Employés'!I29)</f>
        <v/>
      </c>
      <c r="G35" s="95">
        <f>IF('2. Employés'!A29="","",'2. Employés'!J29)</f>
        <v/>
      </c>
      <c r="H35" s="96">
        <f>IFERROR(IF('2. Employés'!A29="","",('2. Employés'!H29+'2. Employés'!I29)/'2. Employés'!G29),"")</f>
        <v/>
      </c>
    </row>
    <row r="36" ht="19.5" customHeight="1" s="55">
      <c r="B36" s="97">
        <f>IF('2. Employés'!A30="","",'2. Employés'!A30)</f>
        <v/>
      </c>
      <c r="C36" s="98">
        <f>IF('2. Employés'!A30="","",'2. Employés'!D30&amp;" jours/semaine")</f>
        <v/>
      </c>
      <c r="D36" s="99">
        <f>IF('2. Employés'!A30="","",'2. Employés'!G30)</f>
        <v/>
      </c>
      <c r="E36" s="99">
        <f>IF('2. Employés'!A30="","",'2. Employés'!H30)</f>
        <v/>
      </c>
      <c r="F36" s="99">
        <f>IF('2. Employés'!A30="","",'2. Employés'!I30)</f>
        <v/>
      </c>
      <c r="G36" s="99">
        <f>IF('2. Employés'!A30="","",'2. Employés'!J30)</f>
        <v/>
      </c>
      <c r="H36" s="100">
        <f>IFERROR(IF('2. Employés'!A30="","",('2. Employés'!H30+'2. Employés'!I30)/'2. Employés'!G30),"")</f>
        <v/>
      </c>
    </row>
    <row r="37" ht="19.5" customHeight="1" s="55">
      <c r="B37" s="93">
        <f>IF('2. Employés'!A31="","",'2. Employés'!A31)</f>
        <v/>
      </c>
      <c r="C37" s="94">
        <f>IF('2. Employés'!A31="","",'2. Employés'!D31&amp;" jours/semaine")</f>
        <v/>
      </c>
      <c r="D37" s="95">
        <f>IF('2. Employés'!A31="","",'2. Employés'!G31)</f>
        <v/>
      </c>
      <c r="E37" s="95">
        <f>IF('2. Employés'!A31="","",'2. Employés'!H31)</f>
        <v/>
      </c>
      <c r="F37" s="95">
        <f>IF('2. Employés'!A31="","",'2. Employés'!I31)</f>
        <v/>
      </c>
      <c r="G37" s="95">
        <f>IF('2. Employés'!A31="","",'2. Employés'!J31)</f>
        <v/>
      </c>
      <c r="H37" s="96">
        <f>IFERROR(IF('2. Employés'!A31="","",('2. Employés'!H31+'2. Employés'!I31)/'2. Employés'!G31),"")</f>
        <v/>
      </c>
    </row>
    <row r="38" ht="19.5" customHeight="1" s="55">
      <c r="B38" s="97">
        <f>IF('2. Employés'!A32="","",'2. Employés'!A32)</f>
        <v/>
      </c>
      <c r="C38" s="98">
        <f>IF('2. Employés'!A32="","",'2. Employés'!D32&amp;" jours/semaine")</f>
        <v/>
      </c>
      <c r="D38" s="99">
        <f>IF('2. Employés'!A32="","",'2. Employés'!G32)</f>
        <v/>
      </c>
      <c r="E38" s="99">
        <f>IF('2. Employés'!A32="","",'2. Employés'!H32)</f>
        <v/>
      </c>
      <c r="F38" s="99">
        <f>IF('2. Employés'!A32="","",'2. Employés'!I32)</f>
        <v/>
      </c>
      <c r="G38" s="99">
        <f>IF('2. Employés'!A32="","",'2. Employés'!J32)</f>
        <v/>
      </c>
      <c r="H38" s="100">
        <f>IFERROR(IF('2. Employés'!A32="","",('2. Employés'!H32+'2. Employés'!I32)/'2. Employés'!G32),"")</f>
        <v/>
      </c>
    </row>
    <row r="39" ht="19.5" customHeight="1" s="55">
      <c r="B39" s="93">
        <f>IF('2. Employés'!A33="","",'2. Employés'!A33)</f>
        <v/>
      </c>
      <c r="C39" s="94">
        <f>IF('2. Employés'!A33="","",'2. Employés'!D33&amp;" jours/semaine")</f>
        <v/>
      </c>
      <c r="D39" s="95">
        <f>IF('2. Employés'!A33="","",'2. Employés'!G33)</f>
        <v/>
      </c>
      <c r="E39" s="95">
        <f>IF('2. Employés'!A33="","",'2. Employés'!H33)</f>
        <v/>
      </c>
      <c r="F39" s="95">
        <f>IF('2. Employés'!A33="","",'2. Employés'!I33)</f>
        <v/>
      </c>
      <c r="G39" s="95">
        <f>IF('2. Employés'!A33="","",'2. Employés'!J33)</f>
        <v/>
      </c>
      <c r="H39" s="96">
        <f>IFERROR(IF('2. Employés'!A33="","",('2. Employés'!H33+'2. Employés'!I33)/'2. Employés'!G33),"")</f>
        <v/>
      </c>
    </row>
    <row r="40" ht="19.5" customHeight="1" s="55">
      <c r="B40" s="97">
        <f>IF('2. Employés'!A34="","",'2. Employés'!A34)</f>
        <v/>
      </c>
      <c r="C40" s="98">
        <f>IF('2. Employés'!A34="","",'2. Employés'!D34&amp;" jours/semaine")</f>
        <v/>
      </c>
      <c r="D40" s="99">
        <f>IF('2. Employés'!A34="","",'2. Employés'!G34)</f>
        <v/>
      </c>
      <c r="E40" s="99">
        <f>IF('2. Employés'!A34="","",'2. Employés'!H34)</f>
        <v/>
      </c>
      <c r="F40" s="99">
        <f>IF('2. Employés'!A34="","",'2. Employés'!I34)</f>
        <v/>
      </c>
      <c r="G40" s="99">
        <f>IF('2. Employés'!A34="","",'2. Employés'!J34)</f>
        <v/>
      </c>
      <c r="H40" s="100">
        <f>IFERROR(IF('2. Employés'!A34="","",('2. Employés'!H34+'2. Employés'!I34)/'2. Employés'!G34),"")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Calendrier de l’année en un coup d’œil</t>
        </is>
      </c>
    </row>
    <row r="2" ht="15" customHeight="1" s="55">
      <c r="A2" s="64" t="inlineStr">
        <is>
          <t>Chaque cellule montre les jours ouvrés posés cette semaine-là. Les cellules se remplissent de bleu quand un congé est posé.</t>
        </is>
      </c>
    </row>
    <row r="3" ht="18" customHeight="1" s="55">
      <c r="A3" s="101" t="inlineStr">
        <is>
          <t>Mois →</t>
        </is>
      </c>
      <c r="B3" s="102" t="inlineStr">
        <is>
          <t>Jan</t>
        </is>
      </c>
      <c r="F3" s="102" t="inlineStr">
        <is>
          <t>Fév</t>
        </is>
      </c>
      <c r="J3" s="102" t="inlineStr">
        <is>
          <t>Mar</t>
        </is>
      </c>
      <c r="N3" s="102" t="inlineStr">
        <is>
          <t>Avr</t>
        </is>
      </c>
      <c r="S3" s="102" t="inlineStr">
        <is>
          <t>Mai</t>
        </is>
      </c>
      <c r="W3" s="102" t="inlineStr">
        <is>
          <t>Juin</t>
        </is>
      </c>
      <c r="AA3" s="102" t="inlineStr">
        <is>
          <t>Juil</t>
        </is>
      </c>
      <c r="AF3" s="102" t="inlineStr">
        <is>
          <t>Août</t>
        </is>
      </c>
      <c r="AJ3" s="102" t="inlineStr">
        <is>
          <t>Sep</t>
        </is>
      </c>
      <c r="AO3" s="102" t="inlineStr">
        <is>
          <t>Oct</t>
        </is>
      </c>
      <c r="AS3" s="102" t="inlineStr">
        <is>
          <t>Nov</t>
        </is>
      </c>
      <c r="AW3" s="102" t="inlineStr">
        <is>
          <t>Déc</t>
        </is>
      </c>
    </row>
    <row r="4" ht="15" customHeight="1" s="55">
      <c r="A4" s="103" t="inlineStr">
        <is>
          <t>Semaine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Employés'!A5="","",'2. Employés'!A5)</f>
        <v/>
      </c>
      <c r="B5" s="106">
        <f>IF($A5="","",COUNTIFS('3. Registre des congés'!$A$5:$A$200,$A5,'3. Registre des congés'!$F$5:$F$200,"Approuvé",'3. Registre des congés'!$C$5:$C$200,"&lt;="&amp;('1. Configuration'!$C$9+(1-1)*7+6),'3. Registre des congés'!$D$5:$D$200,"&gt;="&amp;('1. Configuration'!$C$9+(1-1)*7)))</f>
        <v/>
      </c>
      <c r="C5" s="106">
        <f>IF($A5="","",COUNTIFS('3. Registre des congés'!$A$5:$A$200,$A5,'3. Registre des congés'!$F$5:$F$200,"Approuvé",'3. Registre des congés'!$C$5:$C$200,"&lt;="&amp;('1. Configuration'!$C$9+(2-1)*7+6),'3. Registre des congés'!$D$5:$D$200,"&gt;="&amp;('1. Configuration'!$C$9+(2-1)*7)))</f>
        <v/>
      </c>
      <c r="D5" s="106">
        <f>IF($A5="","",COUNTIFS('3. Registre des congés'!$A$5:$A$200,$A5,'3. Registre des congés'!$F$5:$F$200,"Approuvé",'3. Registre des congés'!$C$5:$C$200,"&lt;="&amp;('1. Configuration'!$C$9+(3-1)*7+6),'3. Registre des congés'!$D$5:$D$200,"&gt;="&amp;('1. Configuration'!$C$9+(3-1)*7)))</f>
        <v/>
      </c>
      <c r="E5" s="106">
        <f>IF($A5="","",COUNTIFS('3. Registre des congés'!$A$5:$A$200,$A5,'3. Registre des congés'!$F$5:$F$200,"Approuvé",'3. Registre des congés'!$C$5:$C$200,"&lt;="&amp;('1. Configuration'!$C$9+(4-1)*7+6),'3. Registre des congés'!$D$5:$D$200,"&gt;="&amp;('1. Configuration'!$C$9+(4-1)*7)))</f>
        <v/>
      </c>
      <c r="F5" s="106">
        <f>IF($A5="","",COUNTIFS('3. Registre des congés'!$A$5:$A$200,$A5,'3. Registre des congés'!$F$5:$F$200,"Approuvé",'3. Registre des congés'!$C$5:$C$200,"&lt;="&amp;('1. Configuration'!$C$9+(5-1)*7+6),'3. Registre des congés'!$D$5:$D$200,"&gt;="&amp;('1. Configuration'!$C$9+(5-1)*7)))</f>
        <v/>
      </c>
      <c r="G5" s="106">
        <f>IF($A5="","",COUNTIFS('3. Registre des congés'!$A$5:$A$200,$A5,'3. Registre des congés'!$F$5:$F$200,"Approuvé",'3. Registre des congés'!$C$5:$C$200,"&lt;="&amp;('1. Configuration'!$C$9+(6-1)*7+6),'3. Registre des congés'!$D$5:$D$200,"&gt;="&amp;('1. Configuration'!$C$9+(6-1)*7)))</f>
        <v/>
      </c>
      <c r="H5" s="106">
        <f>IF($A5="","",COUNTIFS('3. Registre des congés'!$A$5:$A$200,$A5,'3. Registre des congés'!$F$5:$F$200,"Approuvé",'3. Registre des congés'!$C$5:$C$200,"&lt;="&amp;('1. Configuration'!$C$9+(7-1)*7+6),'3. Registre des congés'!$D$5:$D$200,"&gt;="&amp;('1. Configuration'!$C$9+(7-1)*7)))</f>
        <v/>
      </c>
      <c r="I5" s="106">
        <f>IF($A5="","",COUNTIFS('3. Registre des congés'!$A$5:$A$200,$A5,'3. Registre des congés'!$F$5:$F$200,"Approuvé",'3. Registre des congés'!$C$5:$C$200,"&lt;="&amp;('1. Configuration'!$C$9+(8-1)*7+6),'3. Registre des congés'!$D$5:$D$200,"&gt;="&amp;('1. Configuration'!$C$9+(8-1)*7)))</f>
        <v/>
      </c>
      <c r="J5" s="106">
        <f>IF($A5="","",COUNTIFS('3. Registre des congés'!$A$5:$A$200,$A5,'3. Registre des congés'!$F$5:$F$200,"Approuvé",'3. Registre des congés'!$C$5:$C$200,"&lt;="&amp;('1. Configuration'!$C$9+(9-1)*7+6),'3. Registre des congés'!$D$5:$D$200,"&gt;="&amp;('1. Configuration'!$C$9+(9-1)*7)))</f>
        <v/>
      </c>
      <c r="K5" s="106">
        <f>IF($A5="","",COUNTIFS('3. Registre des congés'!$A$5:$A$200,$A5,'3. Registre des congés'!$F$5:$F$200,"Approuvé",'3. Registre des congés'!$C$5:$C$200,"&lt;="&amp;('1. Configuration'!$C$9+(10-1)*7+6),'3. Registre des congés'!$D$5:$D$200,"&gt;="&amp;('1. Configuration'!$C$9+(10-1)*7)))</f>
        <v/>
      </c>
      <c r="L5" s="106">
        <f>IF($A5="","",COUNTIFS('3. Registre des congés'!$A$5:$A$200,$A5,'3. Registre des congés'!$F$5:$F$200,"Approuvé",'3. Registre des congés'!$C$5:$C$200,"&lt;="&amp;('1. Configuration'!$C$9+(11-1)*7+6),'3. Registre des congés'!$D$5:$D$200,"&gt;="&amp;('1. Configuration'!$C$9+(11-1)*7)))</f>
        <v/>
      </c>
      <c r="M5" s="106">
        <f>IF($A5="","",COUNTIFS('3. Registre des congés'!$A$5:$A$200,$A5,'3. Registre des congés'!$F$5:$F$200,"Approuvé",'3. Registre des congés'!$C$5:$C$200,"&lt;="&amp;('1. Configuration'!$C$9+(12-1)*7+6),'3. Registre des congés'!$D$5:$D$200,"&gt;="&amp;('1. Configuration'!$C$9+(12-1)*7)))</f>
        <v/>
      </c>
      <c r="N5" s="106">
        <f>IF($A5="","",COUNTIFS('3. Registre des congés'!$A$5:$A$200,$A5,'3. Registre des congés'!$F$5:$F$200,"Approuvé",'3. Registre des congés'!$C$5:$C$200,"&lt;="&amp;('1. Configuration'!$C$9+(13-1)*7+6),'3. Registre des congés'!$D$5:$D$200,"&gt;="&amp;('1. Configuration'!$C$9+(13-1)*7)))</f>
        <v/>
      </c>
      <c r="O5" s="106">
        <f>IF($A5="","",COUNTIFS('3. Registre des congés'!$A$5:$A$200,$A5,'3. Registre des congés'!$F$5:$F$200,"Approuvé",'3. Registre des congés'!$C$5:$C$200,"&lt;="&amp;('1. Configuration'!$C$9+(14-1)*7+6),'3. Registre des congés'!$D$5:$D$200,"&gt;="&amp;('1. Configuration'!$C$9+(14-1)*7)))</f>
        <v/>
      </c>
      <c r="P5" s="106">
        <f>IF($A5="","",COUNTIFS('3. Registre des congés'!$A$5:$A$200,$A5,'3. Registre des congés'!$F$5:$F$200,"Approuvé",'3. Registre des congés'!$C$5:$C$200,"&lt;="&amp;('1. Configuration'!$C$9+(15-1)*7+6),'3. Registre des congés'!$D$5:$D$200,"&gt;="&amp;('1. Configuration'!$C$9+(15-1)*7)))</f>
        <v/>
      </c>
      <c r="Q5" s="106">
        <f>IF($A5="","",COUNTIFS('3. Registre des congés'!$A$5:$A$200,$A5,'3. Registre des congés'!$F$5:$F$200,"Approuvé",'3. Registre des congés'!$C$5:$C$200,"&lt;="&amp;('1. Configuration'!$C$9+(16-1)*7+6),'3. Registre des congés'!$D$5:$D$200,"&gt;="&amp;('1. Configuration'!$C$9+(16-1)*7)))</f>
        <v/>
      </c>
      <c r="R5" s="106">
        <f>IF($A5="","",COUNTIFS('3. Registre des congés'!$A$5:$A$200,$A5,'3. Registre des congés'!$F$5:$F$200,"Approuvé",'3. Registre des congés'!$C$5:$C$200,"&lt;="&amp;('1. Configuration'!$C$9+(17-1)*7+6),'3. Registre des congés'!$D$5:$D$200,"&gt;="&amp;('1. Configuration'!$C$9+(17-1)*7)))</f>
        <v/>
      </c>
      <c r="S5" s="106">
        <f>IF($A5="","",COUNTIFS('3. Registre des congés'!$A$5:$A$200,$A5,'3. Registre des congés'!$F$5:$F$200,"Approuvé",'3. Registre des congés'!$C$5:$C$200,"&lt;="&amp;('1. Configuration'!$C$9+(18-1)*7+6),'3. Registre des congés'!$D$5:$D$200,"&gt;="&amp;('1. Configuration'!$C$9+(18-1)*7)))</f>
        <v/>
      </c>
      <c r="T5" s="106">
        <f>IF($A5="","",COUNTIFS('3. Registre des congés'!$A$5:$A$200,$A5,'3. Registre des congés'!$F$5:$F$200,"Approuvé",'3. Registre des congés'!$C$5:$C$200,"&lt;="&amp;('1. Configuration'!$C$9+(19-1)*7+6),'3. Registre des congés'!$D$5:$D$200,"&gt;="&amp;('1. Configuration'!$C$9+(19-1)*7)))</f>
        <v/>
      </c>
      <c r="U5" s="106">
        <f>IF($A5="","",COUNTIFS('3. Registre des congés'!$A$5:$A$200,$A5,'3. Registre des congés'!$F$5:$F$200,"Approuvé",'3. Registre des congés'!$C$5:$C$200,"&lt;="&amp;('1. Configuration'!$C$9+(20-1)*7+6),'3. Registre des congés'!$D$5:$D$200,"&gt;="&amp;('1. Configuration'!$C$9+(20-1)*7)))</f>
        <v/>
      </c>
      <c r="V5" s="106">
        <f>IF($A5="","",COUNTIFS('3. Registre des congés'!$A$5:$A$200,$A5,'3. Registre des congés'!$F$5:$F$200,"Approuvé",'3. Registre des congés'!$C$5:$C$200,"&lt;="&amp;('1. Configuration'!$C$9+(21-1)*7+6),'3. Registre des congés'!$D$5:$D$200,"&gt;="&amp;('1. Configuration'!$C$9+(21-1)*7)))</f>
        <v/>
      </c>
      <c r="W5" s="106">
        <f>IF($A5="","",COUNTIFS('3. Registre des congés'!$A$5:$A$200,$A5,'3. Registre des congés'!$F$5:$F$200,"Approuvé",'3. Registre des congés'!$C$5:$C$200,"&lt;="&amp;('1. Configuration'!$C$9+(22-1)*7+6),'3. Registre des congés'!$D$5:$D$200,"&gt;="&amp;('1. Configuration'!$C$9+(22-1)*7)))</f>
        <v/>
      </c>
      <c r="X5" s="106">
        <f>IF($A5="","",COUNTIFS('3. Registre des congés'!$A$5:$A$200,$A5,'3. Registre des congés'!$F$5:$F$200,"Approuvé",'3. Registre des congés'!$C$5:$C$200,"&lt;="&amp;('1. Configuration'!$C$9+(23-1)*7+6),'3. Registre des congés'!$D$5:$D$200,"&gt;="&amp;('1. Configuration'!$C$9+(23-1)*7)))</f>
        <v/>
      </c>
      <c r="Y5" s="106">
        <f>IF($A5="","",COUNTIFS('3. Registre des congés'!$A$5:$A$200,$A5,'3. Registre des congés'!$F$5:$F$200,"Approuvé",'3. Registre des congés'!$C$5:$C$200,"&lt;="&amp;('1. Configuration'!$C$9+(24-1)*7+6),'3. Registre des congés'!$D$5:$D$200,"&gt;="&amp;('1. Configuration'!$C$9+(24-1)*7)))</f>
        <v/>
      </c>
      <c r="Z5" s="106">
        <f>IF($A5="","",COUNTIFS('3. Registre des congés'!$A$5:$A$200,$A5,'3. Registre des congés'!$F$5:$F$200,"Approuvé",'3. Registre des congés'!$C$5:$C$200,"&lt;="&amp;('1. Configuration'!$C$9+(25-1)*7+6),'3. Registre des congés'!$D$5:$D$200,"&gt;="&amp;('1. Configuration'!$C$9+(25-1)*7)))</f>
        <v/>
      </c>
      <c r="AA5" s="106">
        <f>IF($A5="","",COUNTIFS('3. Registre des congés'!$A$5:$A$200,$A5,'3. Registre des congés'!$F$5:$F$200,"Approuvé",'3. Registre des congés'!$C$5:$C$200,"&lt;="&amp;('1. Configuration'!$C$9+(26-1)*7+6),'3. Registre des congés'!$D$5:$D$200,"&gt;="&amp;('1. Configuration'!$C$9+(26-1)*7)))</f>
        <v/>
      </c>
      <c r="AB5" s="106">
        <f>IF($A5="","",COUNTIFS('3. Registre des congés'!$A$5:$A$200,$A5,'3. Registre des congés'!$F$5:$F$200,"Approuvé",'3. Registre des congés'!$C$5:$C$200,"&lt;="&amp;('1. Configuration'!$C$9+(27-1)*7+6),'3. Registre des congés'!$D$5:$D$200,"&gt;="&amp;('1. Configuration'!$C$9+(27-1)*7)))</f>
        <v/>
      </c>
      <c r="AC5" s="106">
        <f>IF($A5="","",COUNTIFS('3. Registre des congés'!$A$5:$A$200,$A5,'3. Registre des congés'!$F$5:$F$200,"Approuvé",'3. Registre des congés'!$C$5:$C$200,"&lt;="&amp;('1. Configuration'!$C$9+(28-1)*7+6),'3. Registre des congés'!$D$5:$D$200,"&gt;="&amp;('1. Configuration'!$C$9+(28-1)*7)))</f>
        <v/>
      </c>
      <c r="AD5" s="106">
        <f>IF($A5="","",COUNTIFS('3. Registre des congés'!$A$5:$A$200,$A5,'3. Registre des congés'!$F$5:$F$200,"Approuvé",'3. Registre des congés'!$C$5:$C$200,"&lt;="&amp;('1. Configuration'!$C$9+(29-1)*7+6),'3. Registre des congés'!$D$5:$D$200,"&gt;="&amp;('1. Configuration'!$C$9+(29-1)*7)))</f>
        <v/>
      </c>
      <c r="AE5" s="106">
        <f>IF($A5="","",COUNTIFS('3. Registre des congés'!$A$5:$A$200,$A5,'3. Registre des congés'!$F$5:$F$200,"Approuvé",'3. Registre des congés'!$C$5:$C$200,"&lt;="&amp;('1. Configuration'!$C$9+(30-1)*7+6),'3. Registre des congés'!$D$5:$D$200,"&gt;="&amp;('1. Configuration'!$C$9+(30-1)*7)))</f>
        <v/>
      </c>
      <c r="AF5" s="106">
        <f>IF($A5="","",COUNTIFS('3. Registre des congés'!$A$5:$A$200,$A5,'3. Registre des congés'!$F$5:$F$200,"Approuvé",'3. Registre des congés'!$C$5:$C$200,"&lt;="&amp;('1. Configuration'!$C$9+(31-1)*7+6),'3. Registre des congés'!$D$5:$D$200,"&gt;="&amp;('1. Configuration'!$C$9+(31-1)*7)))</f>
        <v/>
      </c>
      <c r="AG5" s="106">
        <f>IF($A5="","",COUNTIFS('3. Registre des congés'!$A$5:$A$200,$A5,'3. Registre des congés'!$F$5:$F$200,"Approuvé",'3. Registre des congés'!$C$5:$C$200,"&lt;="&amp;('1. Configuration'!$C$9+(32-1)*7+6),'3. Registre des congés'!$D$5:$D$200,"&gt;="&amp;('1. Configuration'!$C$9+(32-1)*7)))</f>
        <v/>
      </c>
      <c r="AH5" s="106">
        <f>IF($A5="","",COUNTIFS('3. Registre des congés'!$A$5:$A$200,$A5,'3. Registre des congés'!$F$5:$F$200,"Approuvé",'3. Registre des congés'!$C$5:$C$200,"&lt;="&amp;('1. Configuration'!$C$9+(33-1)*7+6),'3. Registre des congés'!$D$5:$D$200,"&gt;="&amp;('1. Configuration'!$C$9+(33-1)*7)))</f>
        <v/>
      </c>
      <c r="AI5" s="106">
        <f>IF($A5="","",COUNTIFS('3. Registre des congés'!$A$5:$A$200,$A5,'3. Registre des congés'!$F$5:$F$200,"Approuvé",'3. Registre des congés'!$C$5:$C$200,"&lt;="&amp;('1. Configuration'!$C$9+(34-1)*7+6),'3. Registre des congés'!$D$5:$D$200,"&gt;="&amp;('1. Configuration'!$C$9+(34-1)*7)))</f>
        <v/>
      </c>
      <c r="AJ5" s="106">
        <f>IF($A5="","",COUNTIFS('3. Registre des congés'!$A$5:$A$200,$A5,'3. Registre des congés'!$F$5:$F$200,"Approuvé",'3. Registre des congés'!$C$5:$C$200,"&lt;="&amp;('1. Configuration'!$C$9+(35-1)*7+6),'3. Registre des congés'!$D$5:$D$200,"&gt;="&amp;('1. Configuration'!$C$9+(35-1)*7)))</f>
        <v/>
      </c>
      <c r="AK5" s="106">
        <f>IF($A5="","",COUNTIFS('3. Registre des congés'!$A$5:$A$200,$A5,'3. Registre des congés'!$F$5:$F$200,"Approuvé",'3. Registre des congés'!$C$5:$C$200,"&lt;="&amp;('1. Configuration'!$C$9+(36-1)*7+6),'3. Registre des congés'!$D$5:$D$200,"&gt;="&amp;('1. Configuration'!$C$9+(36-1)*7)))</f>
        <v/>
      </c>
      <c r="AL5" s="106">
        <f>IF($A5="","",COUNTIFS('3. Registre des congés'!$A$5:$A$200,$A5,'3. Registre des congés'!$F$5:$F$200,"Approuvé",'3. Registre des congés'!$C$5:$C$200,"&lt;="&amp;('1. Configuration'!$C$9+(37-1)*7+6),'3. Registre des congés'!$D$5:$D$200,"&gt;="&amp;('1. Configuration'!$C$9+(37-1)*7)))</f>
        <v/>
      </c>
      <c r="AM5" s="106">
        <f>IF($A5="","",COUNTIFS('3. Registre des congés'!$A$5:$A$200,$A5,'3. Registre des congés'!$F$5:$F$200,"Approuvé",'3. Registre des congés'!$C$5:$C$200,"&lt;="&amp;('1. Configuration'!$C$9+(38-1)*7+6),'3. Registre des congés'!$D$5:$D$200,"&gt;="&amp;('1. Configuration'!$C$9+(38-1)*7)))</f>
        <v/>
      </c>
      <c r="AN5" s="106">
        <f>IF($A5="","",COUNTIFS('3. Registre des congés'!$A$5:$A$200,$A5,'3. Registre des congés'!$F$5:$F$200,"Approuvé",'3. Registre des congés'!$C$5:$C$200,"&lt;="&amp;('1. Configuration'!$C$9+(39-1)*7+6),'3. Registre des congés'!$D$5:$D$200,"&gt;="&amp;('1. Configuration'!$C$9+(39-1)*7)))</f>
        <v/>
      </c>
      <c r="AO5" s="106">
        <f>IF($A5="","",COUNTIFS('3. Registre des congés'!$A$5:$A$200,$A5,'3. Registre des congés'!$F$5:$F$200,"Approuvé",'3. Registre des congés'!$C$5:$C$200,"&lt;="&amp;('1. Configuration'!$C$9+(40-1)*7+6),'3. Registre des congés'!$D$5:$D$200,"&gt;="&amp;('1. Configuration'!$C$9+(40-1)*7)))</f>
        <v/>
      </c>
      <c r="AP5" s="106">
        <f>IF($A5="","",COUNTIFS('3. Registre des congés'!$A$5:$A$200,$A5,'3. Registre des congés'!$F$5:$F$200,"Approuvé",'3. Registre des congés'!$C$5:$C$200,"&lt;="&amp;('1. Configuration'!$C$9+(41-1)*7+6),'3. Registre des congés'!$D$5:$D$200,"&gt;="&amp;('1. Configuration'!$C$9+(41-1)*7)))</f>
        <v/>
      </c>
      <c r="AQ5" s="106">
        <f>IF($A5="","",COUNTIFS('3. Registre des congés'!$A$5:$A$200,$A5,'3. Registre des congés'!$F$5:$F$200,"Approuvé",'3. Registre des congés'!$C$5:$C$200,"&lt;="&amp;('1. Configuration'!$C$9+(42-1)*7+6),'3. Registre des congés'!$D$5:$D$200,"&gt;="&amp;('1. Configuration'!$C$9+(42-1)*7)))</f>
        <v/>
      </c>
      <c r="AR5" s="106">
        <f>IF($A5="","",COUNTIFS('3. Registre des congés'!$A$5:$A$200,$A5,'3. Registre des congés'!$F$5:$F$200,"Approuvé",'3. Registre des congés'!$C$5:$C$200,"&lt;="&amp;('1. Configuration'!$C$9+(43-1)*7+6),'3. Registre des congés'!$D$5:$D$200,"&gt;="&amp;('1. Configuration'!$C$9+(43-1)*7)))</f>
        <v/>
      </c>
      <c r="AS5" s="106">
        <f>IF($A5="","",COUNTIFS('3. Registre des congés'!$A$5:$A$200,$A5,'3. Registre des congés'!$F$5:$F$200,"Approuvé",'3. Registre des congés'!$C$5:$C$200,"&lt;="&amp;('1. Configuration'!$C$9+(44-1)*7+6),'3. Registre des congés'!$D$5:$D$200,"&gt;="&amp;('1. Configuration'!$C$9+(44-1)*7)))</f>
        <v/>
      </c>
      <c r="AT5" s="106">
        <f>IF($A5="","",COUNTIFS('3. Registre des congés'!$A$5:$A$200,$A5,'3. Registre des congés'!$F$5:$F$200,"Approuvé",'3. Registre des congés'!$C$5:$C$200,"&lt;="&amp;('1. Configuration'!$C$9+(45-1)*7+6),'3. Registre des congés'!$D$5:$D$200,"&gt;="&amp;('1. Configuration'!$C$9+(45-1)*7)))</f>
        <v/>
      </c>
      <c r="AU5" s="106">
        <f>IF($A5="","",COUNTIFS('3. Registre des congés'!$A$5:$A$200,$A5,'3. Registre des congés'!$F$5:$F$200,"Approuvé",'3. Registre des congés'!$C$5:$C$200,"&lt;="&amp;('1. Configuration'!$C$9+(46-1)*7+6),'3. Registre des congés'!$D$5:$D$200,"&gt;="&amp;('1. Configuration'!$C$9+(46-1)*7)))</f>
        <v/>
      </c>
      <c r="AV5" s="106">
        <f>IF($A5="","",COUNTIFS('3. Registre des congés'!$A$5:$A$200,$A5,'3. Registre des congés'!$F$5:$F$200,"Approuvé",'3. Registre des congés'!$C$5:$C$200,"&lt;="&amp;('1. Configuration'!$C$9+(47-1)*7+6),'3. Registre des congés'!$D$5:$D$200,"&gt;="&amp;('1. Configuration'!$C$9+(47-1)*7)))</f>
        <v/>
      </c>
      <c r="AW5" s="106">
        <f>IF($A5="","",COUNTIFS('3. Registre des congés'!$A$5:$A$200,$A5,'3. Registre des congés'!$F$5:$F$200,"Approuvé",'3. Registre des congés'!$C$5:$C$200,"&lt;="&amp;('1. Configuration'!$C$9+(48-1)*7+6),'3. Registre des congés'!$D$5:$D$200,"&gt;="&amp;('1. Configuration'!$C$9+(48-1)*7)))</f>
        <v/>
      </c>
      <c r="AX5" s="106">
        <f>IF($A5="","",COUNTIFS('3. Registre des congés'!$A$5:$A$200,$A5,'3. Registre des congés'!$F$5:$F$200,"Approuvé",'3. Registre des congés'!$C$5:$C$200,"&lt;="&amp;('1. Configuration'!$C$9+(49-1)*7+6),'3. Registre des congés'!$D$5:$D$200,"&gt;="&amp;('1. Configuration'!$C$9+(49-1)*7)))</f>
        <v/>
      </c>
      <c r="AY5" s="106">
        <f>IF($A5="","",COUNTIFS('3. Registre des congés'!$A$5:$A$200,$A5,'3. Registre des congés'!$F$5:$F$200,"Approuvé",'3. Registre des congés'!$C$5:$C$200,"&lt;="&amp;('1. Configuration'!$C$9+(50-1)*7+6),'3. Registre des congés'!$D$5:$D$200,"&gt;="&amp;('1. Configuration'!$C$9+(50-1)*7)))</f>
        <v/>
      </c>
      <c r="AZ5" s="106">
        <f>IF($A5="","",COUNTIFS('3. Registre des congés'!$A$5:$A$200,$A5,'3. Registre des congés'!$F$5:$F$200,"Approuvé",'3. Registre des congés'!$C$5:$C$200,"&lt;="&amp;('1. Configuration'!$C$9+(51-1)*7+6),'3. Registre des congés'!$D$5:$D$200,"&gt;="&amp;('1. Configuration'!$C$9+(51-1)*7)))</f>
        <v/>
      </c>
      <c r="BA5" s="106">
        <f>IF($A5="","",COUNTIFS('3. Registre des congés'!$A$5:$A$200,$A5,'3. Registre des congés'!$F$5:$F$200,"Approuvé",'3. Registre des congés'!$C$5:$C$200,"&lt;="&amp;('1. Configuration'!$C$9+(52-1)*7+6),'3. Registre des congés'!$D$5:$D$200,"&gt;="&amp;('1. Configuration'!$C$9+(52-1)*7)))</f>
        <v/>
      </c>
    </row>
    <row r="6" ht="18" customHeight="1" s="55">
      <c r="A6" s="105">
        <f>IF('2. Employés'!A6="","",'2. Employés'!A6)</f>
        <v/>
      </c>
      <c r="B6" s="106">
        <f>IF($A6="","",COUNTIFS('3. Registre des congés'!$A$5:$A$200,$A6,'3. Registre des congés'!$F$5:$F$200,"Approuvé",'3. Registre des congés'!$C$5:$C$200,"&lt;="&amp;('1. Configuration'!$C$9+(1-1)*7+6),'3. Registre des congés'!$D$5:$D$200,"&gt;="&amp;('1. Configuration'!$C$9+(1-1)*7)))</f>
        <v/>
      </c>
      <c r="C6" s="106">
        <f>IF($A6="","",COUNTIFS('3. Registre des congés'!$A$5:$A$200,$A6,'3. Registre des congés'!$F$5:$F$200,"Approuvé",'3. Registre des congés'!$C$5:$C$200,"&lt;="&amp;('1. Configuration'!$C$9+(2-1)*7+6),'3. Registre des congés'!$D$5:$D$200,"&gt;="&amp;('1. Configuration'!$C$9+(2-1)*7)))</f>
        <v/>
      </c>
      <c r="D6" s="106">
        <f>IF($A6="","",COUNTIFS('3. Registre des congés'!$A$5:$A$200,$A6,'3. Registre des congés'!$F$5:$F$200,"Approuvé",'3. Registre des congés'!$C$5:$C$200,"&lt;="&amp;('1. Configuration'!$C$9+(3-1)*7+6),'3. Registre des congés'!$D$5:$D$200,"&gt;="&amp;('1. Configuration'!$C$9+(3-1)*7)))</f>
        <v/>
      </c>
      <c r="E6" s="106">
        <f>IF($A6="","",COUNTIFS('3. Registre des congés'!$A$5:$A$200,$A6,'3. Registre des congés'!$F$5:$F$200,"Approuvé",'3. Registre des congés'!$C$5:$C$200,"&lt;="&amp;('1. Configuration'!$C$9+(4-1)*7+6),'3. Registre des congés'!$D$5:$D$200,"&gt;="&amp;('1. Configuration'!$C$9+(4-1)*7)))</f>
        <v/>
      </c>
      <c r="F6" s="106">
        <f>IF($A6="","",COUNTIFS('3. Registre des congés'!$A$5:$A$200,$A6,'3. Registre des congés'!$F$5:$F$200,"Approuvé",'3. Registre des congés'!$C$5:$C$200,"&lt;="&amp;('1. Configuration'!$C$9+(5-1)*7+6),'3. Registre des congés'!$D$5:$D$200,"&gt;="&amp;('1. Configuration'!$C$9+(5-1)*7)))</f>
        <v/>
      </c>
      <c r="G6" s="106">
        <f>IF($A6="","",COUNTIFS('3. Registre des congés'!$A$5:$A$200,$A6,'3. Registre des congés'!$F$5:$F$200,"Approuvé",'3. Registre des congés'!$C$5:$C$200,"&lt;="&amp;('1. Configuration'!$C$9+(6-1)*7+6),'3. Registre des congés'!$D$5:$D$200,"&gt;="&amp;('1. Configuration'!$C$9+(6-1)*7)))</f>
        <v/>
      </c>
      <c r="H6" s="106">
        <f>IF($A6="","",COUNTIFS('3. Registre des congés'!$A$5:$A$200,$A6,'3. Registre des congés'!$F$5:$F$200,"Approuvé",'3. Registre des congés'!$C$5:$C$200,"&lt;="&amp;('1. Configuration'!$C$9+(7-1)*7+6),'3. Registre des congés'!$D$5:$D$200,"&gt;="&amp;('1. Configuration'!$C$9+(7-1)*7)))</f>
        <v/>
      </c>
      <c r="I6" s="106">
        <f>IF($A6="","",COUNTIFS('3. Registre des congés'!$A$5:$A$200,$A6,'3. Registre des congés'!$F$5:$F$200,"Approuvé",'3. Registre des congés'!$C$5:$C$200,"&lt;="&amp;('1. Configuration'!$C$9+(8-1)*7+6),'3. Registre des congés'!$D$5:$D$200,"&gt;="&amp;('1. Configuration'!$C$9+(8-1)*7)))</f>
        <v/>
      </c>
      <c r="J6" s="106">
        <f>IF($A6="","",COUNTIFS('3. Registre des congés'!$A$5:$A$200,$A6,'3. Registre des congés'!$F$5:$F$200,"Approuvé",'3. Registre des congés'!$C$5:$C$200,"&lt;="&amp;('1. Configuration'!$C$9+(9-1)*7+6),'3. Registre des congés'!$D$5:$D$200,"&gt;="&amp;('1. Configuration'!$C$9+(9-1)*7)))</f>
        <v/>
      </c>
      <c r="K6" s="106">
        <f>IF($A6="","",COUNTIFS('3. Registre des congés'!$A$5:$A$200,$A6,'3. Registre des congés'!$F$5:$F$200,"Approuvé",'3. Registre des congés'!$C$5:$C$200,"&lt;="&amp;('1. Configuration'!$C$9+(10-1)*7+6),'3. Registre des congés'!$D$5:$D$200,"&gt;="&amp;('1. Configuration'!$C$9+(10-1)*7)))</f>
        <v/>
      </c>
      <c r="L6" s="106">
        <f>IF($A6="","",COUNTIFS('3. Registre des congés'!$A$5:$A$200,$A6,'3. Registre des congés'!$F$5:$F$200,"Approuvé",'3. Registre des congés'!$C$5:$C$200,"&lt;="&amp;('1. Configuration'!$C$9+(11-1)*7+6),'3. Registre des congés'!$D$5:$D$200,"&gt;="&amp;('1. Configuration'!$C$9+(11-1)*7)))</f>
        <v/>
      </c>
      <c r="M6" s="106">
        <f>IF($A6="","",COUNTIFS('3. Registre des congés'!$A$5:$A$200,$A6,'3. Registre des congés'!$F$5:$F$200,"Approuvé",'3. Registre des congés'!$C$5:$C$200,"&lt;="&amp;('1. Configuration'!$C$9+(12-1)*7+6),'3. Registre des congés'!$D$5:$D$200,"&gt;="&amp;('1. Configuration'!$C$9+(12-1)*7)))</f>
        <v/>
      </c>
      <c r="N6" s="106">
        <f>IF($A6="","",COUNTIFS('3. Registre des congés'!$A$5:$A$200,$A6,'3. Registre des congés'!$F$5:$F$200,"Approuvé",'3. Registre des congés'!$C$5:$C$200,"&lt;="&amp;('1. Configuration'!$C$9+(13-1)*7+6),'3. Registre des congés'!$D$5:$D$200,"&gt;="&amp;('1. Configuration'!$C$9+(13-1)*7)))</f>
        <v/>
      </c>
      <c r="O6" s="106">
        <f>IF($A6="","",COUNTIFS('3. Registre des congés'!$A$5:$A$200,$A6,'3. Registre des congés'!$F$5:$F$200,"Approuvé",'3. Registre des congés'!$C$5:$C$200,"&lt;="&amp;('1. Configuration'!$C$9+(14-1)*7+6),'3. Registre des congés'!$D$5:$D$200,"&gt;="&amp;('1. Configuration'!$C$9+(14-1)*7)))</f>
        <v/>
      </c>
      <c r="P6" s="106">
        <f>IF($A6="","",COUNTIFS('3. Registre des congés'!$A$5:$A$200,$A6,'3. Registre des congés'!$F$5:$F$200,"Approuvé",'3. Registre des congés'!$C$5:$C$200,"&lt;="&amp;('1. Configuration'!$C$9+(15-1)*7+6),'3. Registre des congés'!$D$5:$D$200,"&gt;="&amp;('1. Configuration'!$C$9+(15-1)*7)))</f>
        <v/>
      </c>
      <c r="Q6" s="106">
        <f>IF($A6="","",COUNTIFS('3. Registre des congés'!$A$5:$A$200,$A6,'3. Registre des congés'!$F$5:$F$200,"Approuvé",'3. Registre des congés'!$C$5:$C$200,"&lt;="&amp;('1. Configuration'!$C$9+(16-1)*7+6),'3. Registre des congés'!$D$5:$D$200,"&gt;="&amp;('1. Configuration'!$C$9+(16-1)*7)))</f>
        <v/>
      </c>
      <c r="R6" s="106">
        <f>IF($A6="","",COUNTIFS('3. Registre des congés'!$A$5:$A$200,$A6,'3. Registre des congés'!$F$5:$F$200,"Approuvé",'3. Registre des congés'!$C$5:$C$200,"&lt;="&amp;('1. Configuration'!$C$9+(17-1)*7+6),'3. Registre des congés'!$D$5:$D$200,"&gt;="&amp;('1. Configuration'!$C$9+(17-1)*7)))</f>
        <v/>
      </c>
      <c r="S6" s="106">
        <f>IF($A6="","",COUNTIFS('3. Registre des congés'!$A$5:$A$200,$A6,'3. Registre des congés'!$F$5:$F$200,"Approuvé",'3. Registre des congés'!$C$5:$C$200,"&lt;="&amp;('1. Configuration'!$C$9+(18-1)*7+6),'3. Registre des congés'!$D$5:$D$200,"&gt;="&amp;('1. Configuration'!$C$9+(18-1)*7)))</f>
        <v/>
      </c>
      <c r="T6" s="106">
        <f>IF($A6="","",COUNTIFS('3. Registre des congés'!$A$5:$A$200,$A6,'3. Registre des congés'!$F$5:$F$200,"Approuvé",'3. Registre des congés'!$C$5:$C$200,"&lt;="&amp;('1. Configuration'!$C$9+(19-1)*7+6),'3. Registre des congés'!$D$5:$D$200,"&gt;="&amp;('1. Configuration'!$C$9+(19-1)*7)))</f>
        <v/>
      </c>
      <c r="U6" s="106">
        <f>IF($A6="","",COUNTIFS('3. Registre des congés'!$A$5:$A$200,$A6,'3. Registre des congés'!$F$5:$F$200,"Approuvé",'3. Registre des congés'!$C$5:$C$200,"&lt;="&amp;('1. Configuration'!$C$9+(20-1)*7+6),'3. Registre des congés'!$D$5:$D$200,"&gt;="&amp;('1. Configuration'!$C$9+(20-1)*7)))</f>
        <v/>
      </c>
      <c r="V6" s="106">
        <f>IF($A6="","",COUNTIFS('3. Registre des congés'!$A$5:$A$200,$A6,'3. Registre des congés'!$F$5:$F$200,"Approuvé",'3. Registre des congés'!$C$5:$C$200,"&lt;="&amp;('1. Configuration'!$C$9+(21-1)*7+6),'3. Registre des congés'!$D$5:$D$200,"&gt;="&amp;('1. Configuration'!$C$9+(21-1)*7)))</f>
        <v/>
      </c>
      <c r="W6" s="106">
        <f>IF($A6="","",COUNTIFS('3. Registre des congés'!$A$5:$A$200,$A6,'3. Registre des congés'!$F$5:$F$200,"Approuvé",'3. Registre des congés'!$C$5:$C$200,"&lt;="&amp;('1. Configuration'!$C$9+(22-1)*7+6),'3. Registre des congés'!$D$5:$D$200,"&gt;="&amp;('1. Configuration'!$C$9+(22-1)*7)))</f>
        <v/>
      </c>
      <c r="X6" s="106">
        <f>IF($A6="","",COUNTIFS('3. Registre des congés'!$A$5:$A$200,$A6,'3. Registre des congés'!$F$5:$F$200,"Approuvé",'3. Registre des congés'!$C$5:$C$200,"&lt;="&amp;('1. Configuration'!$C$9+(23-1)*7+6),'3. Registre des congés'!$D$5:$D$200,"&gt;="&amp;('1. Configuration'!$C$9+(23-1)*7)))</f>
        <v/>
      </c>
      <c r="Y6" s="106">
        <f>IF($A6="","",COUNTIFS('3. Registre des congés'!$A$5:$A$200,$A6,'3. Registre des congés'!$F$5:$F$200,"Approuvé",'3. Registre des congés'!$C$5:$C$200,"&lt;="&amp;('1. Configuration'!$C$9+(24-1)*7+6),'3. Registre des congés'!$D$5:$D$200,"&gt;="&amp;('1. Configuration'!$C$9+(24-1)*7)))</f>
        <v/>
      </c>
      <c r="Z6" s="106">
        <f>IF($A6="","",COUNTIFS('3. Registre des congés'!$A$5:$A$200,$A6,'3. Registre des congés'!$F$5:$F$200,"Approuvé",'3. Registre des congés'!$C$5:$C$200,"&lt;="&amp;('1. Configuration'!$C$9+(25-1)*7+6),'3. Registre des congés'!$D$5:$D$200,"&gt;="&amp;('1. Configuration'!$C$9+(25-1)*7)))</f>
        <v/>
      </c>
      <c r="AA6" s="106">
        <f>IF($A6="","",COUNTIFS('3. Registre des congés'!$A$5:$A$200,$A6,'3. Registre des congés'!$F$5:$F$200,"Approuvé",'3. Registre des congés'!$C$5:$C$200,"&lt;="&amp;('1. Configuration'!$C$9+(26-1)*7+6),'3. Registre des congés'!$D$5:$D$200,"&gt;="&amp;('1. Configuration'!$C$9+(26-1)*7)))</f>
        <v/>
      </c>
      <c r="AB6" s="106">
        <f>IF($A6="","",COUNTIFS('3. Registre des congés'!$A$5:$A$200,$A6,'3. Registre des congés'!$F$5:$F$200,"Approuvé",'3. Registre des congés'!$C$5:$C$200,"&lt;="&amp;('1. Configuration'!$C$9+(27-1)*7+6),'3. Registre des congés'!$D$5:$D$200,"&gt;="&amp;('1. Configuration'!$C$9+(27-1)*7)))</f>
        <v/>
      </c>
      <c r="AC6" s="106">
        <f>IF($A6="","",COUNTIFS('3. Registre des congés'!$A$5:$A$200,$A6,'3. Registre des congés'!$F$5:$F$200,"Approuvé",'3. Registre des congés'!$C$5:$C$200,"&lt;="&amp;('1. Configuration'!$C$9+(28-1)*7+6),'3. Registre des congés'!$D$5:$D$200,"&gt;="&amp;('1. Configuration'!$C$9+(28-1)*7)))</f>
        <v/>
      </c>
      <c r="AD6" s="106">
        <f>IF($A6="","",COUNTIFS('3. Registre des congés'!$A$5:$A$200,$A6,'3. Registre des congés'!$F$5:$F$200,"Approuvé",'3. Registre des congés'!$C$5:$C$200,"&lt;="&amp;('1. Configuration'!$C$9+(29-1)*7+6),'3. Registre des congés'!$D$5:$D$200,"&gt;="&amp;('1. Configuration'!$C$9+(29-1)*7)))</f>
        <v/>
      </c>
      <c r="AE6" s="106">
        <f>IF($A6="","",COUNTIFS('3. Registre des congés'!$A$5:$A$200,$A6,'3. Registre des congés'!$F$5:$F$200,"Approuvé",'3. Registre des congés'!$C$5:$C$200,"&lt;="&amp;('1. Configuration'!$C$9+(30-1)*7+6),'3. Registre des congés'!$D$5:$D$200,"&gt;="&amp;('1. Configuration'!$C$9+(30-1)*7)))</f>
        <v/>
      </c>
      <c r="AF6" s="106">
        <f>IF($A6="","",COUNTIFS('3. Registre des congés'!$A$5:$A$200,$A6,'3. Registre des congés'!$F$5:$F$200,"Approuvé",'3. Registre des congés'!$C$5:$C$200,"&lt;="&amp;('1. Configuration'!$C$9+(31-1)*7+6),'3. Registre des congés'!$D$5:$D$200,"&gt;="&amp;('1. Configuration'!$C$9+(31-1)*7)))</f>
        <v/>
      </c>
      <c r="AG6" s="106">
        <f>IF($A6="","",COUNTIFS('3. Registre des congés'!$A$5:$A$200,$A6,'3. Registre des congés'!$F$5:$F$200,"Approuvé",'3. Registre des congés'!$C$5:$C$200,"&lt;="&amp;('1. Configuration'!$C$9+(32-1)*7+6),'3. Registre des congés'!$D$5:$D$200,"&gt;="&amp;('1. Configuration'!$C$9+(32-1)*7)))</f>
        <v/>
      </c>
      <c r="AH6" s="106">
        <f>IF($A6="","",COUNTIFS('3. Registre des congés'!$A$5:$A$200,$A6,'3. Registre des congés'!$F$5:$F$200,"Approuvé",'3. Registre des congés'!$C$5:$C$200,"&lt;="&amp;('1. Configuration'!$C$9+(33-1)*7+6),'3. Registre des congés'!$D$5:$D$200,"&gt;="&amp;('1. Configuration'!$C$9+(33-1)*7)))</f>
        <v/>
      </c>
      <c r="AI6" s="106">
        <f>IF($A6="","",COUNTIFS('3. Registre des congés'!$A$5:$A$200,$A6,'3. Registre des congés'!$F$5:$F$200,"Approuvé",'3. Registre des congés'!$C$5:$C$200,"&lt;="&amp;('1. Configuration'!$C$9+(34-1)*7+6),'3. Registre des congés'!$D$5:$D$200,"&gt;="&amp;('1. Configuration'!$C$9+(34-1)*7)))</f>
        <v/>
      </c>
      <c r="AJ6" s="106">
        <f>IF($A6="","",COUNTIFS('3. Registre des congés'!$A$5:$A$200,$A6,'3. Registre des congés'!$F$5:$F$200,"Approuvé",'3. Registre des congés'!$C$5:$C$200,"&lt;="&amp;('1. Configuration'!$C$9+(35-1)*7+6),'3. Registre des congés'!$D$5:$D$200,"&gt;="&amp;('1. Configuration'!$C$9+(35-1)*7)))</f>
        <v/>
      </c>
      <c r="AK6" s="106">
        <f>IF($A6="","",COUNTIFS('3. Registre des congés'!$A$5:$A$200,$A6,'3. Registre des congés'!$F$5:$F$200,"Approuvé",'3. Registre des congés'!$C$5:$C$200,"&lt;="&amp;('1. Configuration'!$C$9+(36-1)*7+6),'3. Registre des congés'!$D$5:$D$200,"&gt;="&amp;('1. Configuration'!$C$9+(36-1)*7)))</f>
        <v/>
      </c>
      <c r="AL6" s="106">
        <f>IF($A6="","",COUNTIFS('3. Registre des congés'!$A$5:$A$200,$A6,'3. Registre des congés'!$F$5:$F$200,"Approuvé",'3. Registre des congés'!$C$5:$C$200,"&lt;="&amp;('1. Configuration'!$C$9+(37-1)*7+6),'3. Registre des congés'!$D$5:$D$200,"&gt;="&amp;('1. Configuration'!$C$9+(37-1)*7)))</f>
        <v/>
      </c>
      <c r="AM6" s="106">
        <f>IF($A6="","",COUNTIFS('3. Registre des congés'!$A$5:$A$200,$A6,'3. Registre des congés'!$F$5:$F$200,"Approuvé",'3. Registre des congés'!$C$5:$C$200,"&lt;="&amp;('1. Configuration'!$C$9+(38-1)*7+6),'3. Registre des congés'!$D$5:$D$200,"&gt;="&amp;('1. Configuration'!$C$9+(38-1)*7)))</f>
        <v/>
      </c>
      <c r="AN6" s="106">
        <f>IF($A6="","",COUNTIFS('3. Registre des congés'!$A$5:$A$200,$A6,'3. Registre des congés'!$F$5:$F$200,"Approuvé",'3. Registre des congés'!$C$5:$C$200,"&lt;="&amp;('1. Configuration'!$C$9+(39-1)*7+6),'3. Registre des congés'!$D$5:$D$200,"&gt;="&amp;('1. Configuration'!$C$9+(39-1)*7)))</f>
        <v/>
      </c>
      <c r="AO6" s="106">
        <f>IF($A6="","",COUNTIFS('3. Registre des congés'!$A$5:$A$200,$A6,'3. Registre des congés'!$F$5:$F$200,"Approuvé",'3. Registre des congés'!$C$5:$C$200,"&lt;="&amp;('1. Configuration'!$C$9+(40-1)*7+6),'3. Registre des congés'!$D$5:$D$200,"&gt;="&amp;('1. Configuration'!$C$9+(40-1)*7)))</f>
        <v/>
      </c>
      <c r="AP6" s="106">
        <f>IF($A6="","",COUNTIFS('3. Registre des congés'!$A$5:$A$200,$A6,'3. Registre des congés'!$F$5:$F$200,"Approuvé",'3. Registre des congés'!$C$5:$C$200,"&lt;="&amp;('1. Configuration'!$C$9+(41-1)*7+6),'3. Registre des congés'!$D$5:$D$200,"&gt;="&amp;('1. Configuration'!$C$9+(41-1)*7)))</f>
        <v/>
      </c>
      <c r="AQ6" s="106">
        <f>IF($A6="","",COUNTIFS('3. Registre des congés'!$A$5:$A$200,$A6,'3. Registre des congés'!$F$5:$F$200,"Approuvé",'3. Registre des congés'!$C$5:$C$200,"&lt;="&amp;('1. Configuration'!$C$9+(42-1)*7+6),'3. Registre des congés'!$D$5:$D$200,"&gt;="&amp;('1. Configuration'!$C$9+(42-1)*7)))</f>
        <v/>
      </c>
      <c r="AR6" s="106">
        <f>IF($A6="","",COUNTIFS('3. Registre des congés'!$A$5:$A$200,$A6,'3. Registre des congés'!$F$5:$F$200,"Approuvé",'3. Registre des congés'!$C$5:$C$200,"&lt;="&amp;('1. Configuration'!$C$9+(43-1)*7+6),'3. Registre des congés'!$D$5:$D$200,"&gt;="&amp;('1. Configuration'!$C$9+(43-1)*7)))</f>
        <v/>
      </c>
      <c r="AS6" s="106">
        <f>IF($A6="","",COUNTIFS('3. Registre des congés'!$A$5:$A$200,$A6,'3. Registre des congés'!$F$5:$F$200,"Approuvé",'3. Registre des congés'!$C$5:$C$200,"&lt;="&amp;('1. Configuration'!$C$9+(44-1)*7+6),'3. Registre des congés'!$D$5:$D$200,"&gt;="&amp;('1. Configuration'!$C$9+(44-1)*7)))</f>
        <v/>
      </c>
      <c r="AT6" s="106">
        <f>IF($A6="","",COUNTIFS('3. Registre des congés'!$A$5:$A$200,$A6,'3. Registre des congés'!$F$5:$F$200,"Approuvé",'3. Registre des congés'!$C$5:$C$200,"&lt;="&amp;('1. Configuration'!$C$9+(45-1)*7+6),'3. Registre des congés'!$D$5:$D$200,"&gt;="&amp;('1. Configuration'!$C$9+(45-1)*7)))</f>
        <v/>
      </c>
      <c r="AU6" s="106">
        <f>IF($A6="","",COUNTIFS('3. Registre des congés'!$A$5:$A$200,$A6,'3. Registre des congés'!$F$5:$F$200,"Approuvé",'3. Registre des congés'!$C$5:$C$200,"&lt;="&amp;('1. Configuration'!$C$9+(46-1)*7+6),'3. Registre des congés'!$D$5:$D$200,"&gt;="&amp;('1. Configuration'!$C$9+(46-1)*7)))</f>
        <v/>
      </c>
      <c r="AV6" s="106">
        <f>IF($A6="","",COUNTIFS('3. Registre des congés'!$A$5:$A$200,$A6,'3. Registre des congés'!$F$5:$F$200,"Approuvé",'3. Registre des congés'!$C$5:$C$200,"&lt;="&amp;('1. Configuration'!$C$9+(47-1)*7+6),'3. Registre des congés'!$D$5:$D$200,"&gt;="&amp;('1. Configuration'!$C$9+(47-1)*7)))</f>
        <v/>
      </c>
      <c r="AW6" s="106">
        <f>IF($A6="","",COUNTIFS('3. Registre des congés'!$A$5:$A$200,$A6,'3. Registre des congés'!$F$5:$F$200,"Approuvé",'3. Registre des congés'!$C$5:$C$200,"&lt;="&amp;('1. Configuration'!$C$9+(48-1)*7+6),'3. Registre des congés'!$D$5:$D$200,"&gt;="&amp;('1. Configuration'!$C$9+(48-1)*7)))</f>
        <v/>
      </c>
      <c r="AX6" s="106">
        <f>IF($A6="","",COUNTIFS('3. Registre des congés'!$A$5:$A$200,$A6,'3. Registre des congés'!$F$5:$F$200,"Approuvé",'3. Registre des congés'!$C$5:$C$200,"&lt;="&amp;('1. Configuration'!$C$9+(49-1)*7+6),'3. Registre des congés'!$D$5:$D$200,"&gt;="&amp;('1. Configuration'!$C$9+(49-1)*7)))</f>
        <v/>
      </c>
      <c r="AY6" s="106">
        <f>IF($A6="","",COUNTIFS('3. Registre des congés'!$A$5:$A$200,$A6,'3. Registre des congés'!$F$5:$F$200,"Approuvé",'3. Registre des congés'!$C$5:$C$200,"&lt;="&amp;('1. Configuration'!$C$9+(50-1)*7+6),'3. Registre des congés'!$D$5:$D$200,"&gt;="&amp;('1. Configuration'!$C$9+(50-1)*7)))</f>
        <v/>
      </c>
      <c r="AZ6" s="106">
        <f>IF($A6="","",COUNTIFS('3. Registre des congés'!$A$5:$A$200,$A6,'3. Registre des congés'!$F$5:$F$200,"Approuvé",'3. Registre des congés'!$C$5:$C$200,"&lt;="&amp;('1. Configuration'!$C$9+(51-1)*7+6),'3. Registre des congés'!$D$5:$D$200,"&gt;="&amp;('1. Configuration'!$C$9+(51-1)*7)))</f>
        <v/>
      </c>
      <c r="BA6" s="106">
        <f>IF($A6="","",COUNTIFS('3. Registre des congés'!$A$5:$A$200,$A6,'3. Registre des congés'!$F$5:$F$200,"Approuvé",'3. Registre des congés'!$C$5:$C$200,"&lt;="&amp;('1. Configuration'!$C$9+(52-1)*7+6),'3. Registre des congés'!$D$5:$D$200,"&gt;="&amp;('1. Configuration'!$C$9+(52-1)*7)))</f>
        <v/>
      </c>
    </row>
    <row r="7" ht="18" customHeight="1" s="55">
      <c r="A7" s="105">
        <f>IF('2. Employés'!A7="","",'2. Employés'!A7)</f>
        <v/>
      </c>
      <c r="B7" s="106">
        <f>IF($A7="","",COUNTIFS('3. Registre des congés'!$A$5:$A$200,$A7,'3. Registre des congés'!$F$5:$F$200,"Approuvé",'3. Registre des congés'!$C$5:$C$200,"&lt;="&amp;('1. Configuration'!$C$9+(1-1)*7+6),'3. Registre des congés'!$D$5:$D$200,"&gt;="&amp;('1. Configuration'!$C$9+(1-1)*7)))</f>
        <v/>
      </c>
      <c r="C7" s="106">
        <f>IF($A7="","",COUNTIFS('3. Registre des congés'!$A$5:$A$200,$A7,'3. Registre des congés'!$F$5:$F$200,"Approuvé",'3. Registre des congés'!$C$5:$C$200,"&lt;="&amp;('1. Configuration'!$C$9+(2-1)*7+6),'3. Registre des congés'!$D$5:$D$200,"&gt;="&amp;('1. Configuration'!$C$9+(2-1)*7)))</f>
        <v/>
      </c>
      <c r="D7" s="106">
        <f>IF($A7="","",COUNTIFS('3. Registre des congés'!$A$5:$A$200,$A7,'3. Registre des congés'!$F$5:$F$200,"Approuvé",'3. Registre des congés'!$C$5:$C$200,"&lt;="&amp;('1. Configuration'!$C$9+(3-1)*7+6),'3. Registre des congés'!$D$5:$D$200,"&gt;="&amp;('1. Configuration'!$C$9+(3-1)*7)))</f>
        <v/>
      </c>
      <c r="E7" s="106">
        <f>IF($A7="","",COUNTIFS('3. Registre des congés'!$A$5:$A$200,$A7,'3. Registre des congés'!$F$5:$F$200,"Approuvé",'3. Registre des congés'!$C$5:$C$200,"&lt;="&amp;('1. Configuration'!$C$9+(4-1)*7+6),'3. Registre des congés'!$D$5:$D$200,"&gt;="&amp;('1. Configuration'!$C$9+(4-1)*7)))</f>
        <v/>
      </c>
      <c r="F7" s="106">
        <f>IF($A7="","",COUNTIFS('3. Registre des congés'!$A$5:$A$200,$A7,'3. Registre des congés'!$F$5:$F$200,"Approuvé",'3. Registre des congés'!$C$5:$C$200,"&lt;="&amp;('1. Configuration'!$C$9+(5-1)*7+6),'3. Registre des congés'!$D$5:$D$200,"&gt;="&amp;('1. Configuration'!$C$9+(5-1)*7)))</f>
        <v/>
      </c>
      <c r="G7" s="106">
        <f>IF($A7="","",COUNTIFS('3. Registre des congés'!$A$5:$A$200,$A7,'3. Registre des congés'!$F$5:$F$200,"Approuvé",'3. Registre des congés'!$C$5:$C$200,"&lt;="&amp;('1. Configuration'!$C$9+(6-1)*7+6),'3. Registre des congés'!$D$5:$D$200,"&gt;="&amp;('1. Configuration'!$C$9+(6-1)*7)))</f>
        <v/>
      </c>
      <c r="H7" s="106">
        <f>IF($A7="","",COUNTIFS('3. Registre des congés'!$A$5:$A$200,$A7,'3. Registre des congés'!$F$5:$F$200,"Approuvé",'3. Registre des congés'!$C$5:$C$200,"&lt;="&amp;('1. Configuration'!$C$9+(7-1)*7+6),'3. Registre des congés'!$D$5:$D$200,"&gt;="&amp;('1. Configuration'!$C$9+(7-1)*7)))</f>
        <v/>
      </c>
      <c r="I7" s="106">
        <f>IF($A7="","",COUNTIFS('3. Registre des congés'!$A$5:$A$200,$A7,'3. Registre des congés'!$F$5:$F$200,"Approuvé",'3. Registre des congés'!$C$5:$C$200,"&lt;="&amp;('1. Configuration'!$C$9+(8-1)*7+6),'3. Registre des congés'!$D$5:$D$200,"&gt;="&amp;('1. Configuration'!$C$9+(8-1)*7)))</f>
        <v/>
      </c>
      <c r="J7" s="106">
        <f>IF($A7="","",COUNTIFS('3. Registre des congés'!$A$5:$A$200,$A7,'3. Registre des congés'!$F$5:$F$200,"Approuvé",'3. Registre des congés'!$C$5:$C$200,"&lt;="&amp;('1. Configuration'!$C$9+(9-1)*7+6),'3. Registre des congés'!$D$5:$D$200,"&gt;="&amp;('1. Configuration'!$C$9+(9-1)*7)))</f>
        <v/>
      </c>
      <c r="K7" s="106">
        <f>IF($A7="","",COUNTIFS('3. Registre des congés'!$A$5:$A$200,$A7,'3. Registre des congés'!$F$5:$F$200,"Approuvé",'3. Registre des congés'!$C$5:$C$200,"&lt;="&amp;('1. Configuration'!$C$9+(10-1)*7+6),'3. Registre des congés'!$D$5:$D$200,"&gt;="&amp;('1. Configuration'!$C$9+(10-1)*7)))</f>
        <v/>
      </c>
      <c r="L7" s="106">
        <f>IF($A7="","",COUNTIFS('3. Registre des congés'!$A$5:$A$200,$A7,'3. Registre des congés'!$F$5:$F$200,"Approuvé",'3. Registre des congés'!$C$5:$C$200,"&lt;="&amp;('1. Configuration'!$C$9+(11-1)*7+6),'3. Registre des congés'!$D$5:$D$200,"&gt;="&amp;('1. Configuration'!$C$9+(11-1)*7)))</f>
        <v/>
      </c>
      <c r="M7" s="106">
        <f>IF($A7="","",COUNTIFS('3. Registre des congés'!$A$5:$A$200,$A7,'3. Registre des congés'!$F$5:$F$200,"Approuvé",'3. Registre des congés'!$C$5:$C$200,"&lt;="&amp;('1. Configuration'!$C$9+(12-1)*7+6),'3. Registre des congés'!$D$5:$D$200,"&gt;="&amp;('1. Configuration'!$C$9+(12-1)*7)))</f>
        <v/>
      </c>
      <c r="N7" s="106">
        <f>IF($A7="","",COUNTIFS('3. Registre des congés'!$A$5:$A$200,$A7,'3. Registre des congés'!$F$5:$F$200,"Approuvé",'3. Registre des congés'!$C$5:$C$200,"&lt;="&amp;('1. Configuration'!$C$9+(13-1)*7+6),'3. Registre des congés'!$D$5:$D$200,"&gt;="&amp;('1. Configuration'!$C$9+(13-1)*7)))</f>
        <v/>
      </c>
      <c r="O7" s="106">
        <f>IF($A7="","",COUNTIFS('3. Registre des congés'!$A$5:$A$200,$A7,'3. Registre des congés'!$F$5:$F$200,"Approuvé",'3. Registre des congés'!$C$5:$C$200,"&lt;="&amp;('1. Configuration'!$C$9+(14-1)*7+6),'3. Registre des congés'!$D$5:$D$200,"&gt;="&amp;('1. Configuration'!$C$9+(14-1)*7)))</f>
        <v/>
      </c>
      <c r="P7" s="106">
        <f>IF($A7="","",COUNTIFS('3. Registre des congés'!$A$5:$A$200,$A7,'3. Registre des congés'!$F$5:$F$200,"Approuvé",'3. Registre des congés'!$C$5:$C$200,"&lt;="&amp;('1. Configuration'!$C$9+(15-1)*7+6),'3. Registre des congés'!$D$5:$D$200,"&gt;="&amp;('1. Configuration'!$C$9+(15-1)*7)))</f>
        <v/>
      </c>
      <c r="Q7" s="106">
        <f>IF($A7="","",COUNTIFS('3. Registre des congés'!$A$5:$A$200,$A7,'3. Registre des congés'!$F$5:$F$200,"Approuvé",'3. Registre des congés'!$C$5:$C$200,"&lt;="&amp;('1. Configuration'!$C$9+(16-1)*7+6),'3. Registre des congés'!$D$5:$D$200,"&gt;="&amp;('1. Configuration'!$C$9+(16-1)*7)))</f>
        <v/>
      </c>
      <c r="R7" s="106">
        <f>IF($A7="","",COUNTIFS('3. Registre des congés'!$A$5:$A$200,$A7,'3. Registre des congés'!$F$5:$F$200,"Approuvé",'3. Registre des congés'!$C$5:$C$200,"&lt;="&amp;('1. Configuration'!$C$9+(17-1)*7+6),'3. Registre des congés'!$D$5:$D$200,"&gt;="&amp;('1. Configuration'!$C$9+(17-1)*7)))</f>
        <v/>
      </c>
      <c r="S7" s="106">
        <f>IF($A7="","",COUNTIFS('3. Registre des congés'!$A$5:$A$200,$A7,'3. Registre des congés'!$F$5:$F$200,"Approuvé",'3. Registre des congés'!$C$5:$C$200,"&lt;="&amp;('1. Configuration'!$C$9+(18-1)*7+6),'3. Registre des congés'!$D$5:$D$200,"&gt;="&amp;('1. Configuration'!$C$9+(18-1)*7)))</f>
        <v/>
      </c>
      <c r="T7" s="106">
        <f>IF($A7="","",COUNTIFS('3. Registre des congés'!$A$5:$A$200,$A7,'3. Registre des congés'!$F$5:$F$200,"Approuvé",'3. Registre des congés'!$C$5:$C$200,"&lt;="&amp;('1. Configuration'!$C$9+(19-1)*7+6),'3. Registre des congés'!$D$5:$D$200,"&gt;="&amp;('1. Configuration'!$C$9+(19-1)*7)))</f>
        <v/>
      </c>
      <c r="U7" s="106">
        <f>IF($A7="","",COUNTIFS('3. Registre des congés'!$A$5:$A$200,$A7,'3. Registre des congés'!$F$5:$F$200,"Approuvé",'3. Registre des congés'!$C$5:$C$200,"&lt;="&amp;('1. Configuration'!$C$9+(20-1)*7+6),'3. Registre des congés'!$D$5:$D$200,"&gt;="&amp;('1. Configuration'!$C$9+(20-1)*7)))</f>
        <v/>
      </c>
      <c r="V7" s="106">
        <f>IF($A7="","",COUNTIFS('3. Registre des congés'!$A$5:$A$200,$A7,'3. Registre des congés'!$F$5:$F$200,"Approuvé",'3. Registre des congés'!$C$5:$C$200,"&lt;="&amp;('1. Configuration'!$C$9+(21-1)*7+6),'3. Registre des congés'!$D$5:$D$200,"&gt;="&amp;('1. Configuration'!$C$9+(21-1)*7)))</f>
        <v/>
      </c>
      <c r="W7" s="106">
        <f>IF($A7="","",COUNTIFS('3. Registre des congés'!$A$5:$A$200,$A7,'3. Registre des congés'!$F$5:$F$200,"Approuvé",'3. Registre des congés'!$C$5:$C$200,"&lt;="&amp;('1. Configuration'!$C$9+(22-1)*7+6),'3. Registre des congés'!$D$5:$D$200,"&gt;="&amp;('1. Configuration'!$C$9+(22-1)*7)))</f>
        <v/>
      </c>
      <c r="X7" s="106">
        <f>IF($A7="","",COUNTIFS('3. Registre des congés'!$A$5:$A$200,$A7,'3. Registre des congés'!$F$5:$F$200,"Approuvé",'3. Registre des congés'!$C$5:$C$200,"&lt;="&amp;('1. Configuration'!$C$9+(23-1)*7+6),'3. Registre des congés'!$D$5:$D$200,"&gt;="&amp;('1. Configuration'!$C$9+(23-1)*7)))</f>
        <v/>
      </c>
      <c r="Y7" s="106">
        <f>IF($A7="","",COUNTIFS('3. Registre des congés'!$A$5:$A$200,$A7,'3. Registre des congés'!$F$5:$F$200,"Approuvé",'3. Registre des congés'!$C$5:$C$200,"&lt;="&amp;('1. Configuration'!$C$9+(24-1)*7+6),'3. Registre des congés'!$D$5:$D$200,"&gt;="&amp;('1. Configuration'!$C$9+(24-1)*7)))</f>
        <v/>
      </c>
      <c r="Z7" s="106">
        <f>IF($A7="","",COUNTIFS('3. Registre des congés'!$A$5:$A$200,$A7,'3. Registre des congés'!$F$5:$F$200,"Approuvé",'3. Registre des congés'!$C$5:$C$200,"&lt;="&amp;('1. Configuration'!$C$9+(25-1)*7+6),'3. Registre des congés'!$D$5:$D$200,"&gt;="&amp;('1. Configuration'!$C$9+(25-1)*7)))</f>
        <v/>
      </c>
      <c r="AA7" s="106">
        <f>IF($A7="","",COUNTIFS('3. Registre des congés'!$A$5:$A$200,$A7,'3. Registre des congés'!$F$5:$F$200,"Approuvé",'3. Registre des congés'!$C$5:$C$200,"&lt;="&amp;('1. Configuration'!$C$9+(26-1)*7+6),'3. Registre des congés'!$D$5:$D$200,"&gt;="&amp;('1. Configuration'!$C$9+(26-1)*7)))</f>
        <v/>
      </c>
      <c r="AB7" s="106">
        <f>IF($A7="","",COUNTIFS('3. Registre des congés'!$A$5:$A$200,$A7,'3. Registre des congés'!$F$5:$F$200,"Approuvé",'3. Registre des congés'!$C$5:$C$200,"&lt;="&amp;('1. Configuration'!$C$9+(27-1)*7+6),'3. Registre des congés'!$D$5:$D$200,"&gt;="&amp;('1. Configuration'!$C$9+(27-1)*7)))</f>
        <v/>
      </c>
      <c r="AC7" s="106">
        <f>IF($A7="","",COUNTIFS('3. Registre des congés'!$A$5:$A$200,$A7,'3. Registre des congés'!$F$5:$F$200,"Approuvé",'3. Registre des congés'!$C$5:$C$200,"&lt;="&amp;('1. Configuration'!$C$9+(28-1)*7+6),'3. Registre des congés'!$D$5:$D$200,"&gt;="&amp;('1. Configuration'!$C$9+(28-1)*7)))</f>
        <v/>
      </c>
      <c r="AD7" s="106">
        <f>IF($A7="","",COUNTIFS('3. Registre des congés'!$A$5:$A$200,$A7,'3. Registre des congés'!$F$5:$F$200,"Approuvé",'3. Registre des congés'!$C$5:$C$200,"&lt;="&amp;('1. Configuration'!$C$9+(29-1)*7+6),'3. Registre des congés'!$D$5:$D$200,"&gt;="&amp;('1. Configuration'!$C$9+(29-1)*7)))</f>
        <v/>
      </c>
      <c r="AE7" s="106">
        <f>IF($A7="","",COUNTIFS('3. Registre des congés'!$A$5:$A$200,$A7,'3. Registre des congés'!$F$5:$F$200,"Approuvé",'3. Registre des congés'!$C$5:$C$200,"&lt;="&amp;('1. Configuration'!$C$9+(30-1)*7+6),'3. Registre des congés'!$D$5:$D$200,"&gt;="&amp;('1. Configuration'!$C$9+(30-1)*7)))</f>
        <v/>
      </c>
      <c r="AF7" s="106">
        <f>IF($A7="","",COUNTIFS('3. Registre des congés'!$A$5:$A$200,$A7,'3. Registre des congés'!$F$5:$F$200,"Approuvé",'3. Registre des congés'!$C$5:$C$200,"&lt;="&amp;('1. Configuration'!$C$9+(31-1)*7+6),'3. Registre des congés'!$D$5:$D$200,"&gt;="&amp;('1. Configuration'!$C$9+(31-1)*7)))</f>
        <v/>
      </c>
      <c r="AG7" s="106">
        <f>IF($A7="","",COUNTIFS('3. Registre des congés'!$A$5:$A$200,$A7,'3. Registre des congés'!$F$5:$F$200,"Approuvé",'3. Registre des congés'!$C$5:$C$200,"&lt;="&amp;('1. Configuration'!$C$9+(32-1)*7+6),'3. Registre des congés'!$D$5:$D$200,"&gt;="&amp;('1. Configuration'!$C$9+(32-1)*7)))</f>
        <v/>
      </c>
      <c r="AH7" s="106">
        <f>IF($A7="","",COUNTIFS('3. Registre des congés'!$A$5:$A$200,$A7,'3. Registre des congés'!$F$5:$F$200,"Approuvé",'3. Registre des congés'!$C$5:$C$200,"&lt;="&amp;('1. Configuration'!$C$9+(33-1)*7+6),'3. Registre des congés'!$D$5:$D$200,"&gt;="&amp;('1. Configuration'!$C$9+(33-1)*7)))</f>
        <v/>
      </c>
      <c r="AI7" s="106">
        <f>IF($A7="","",COUNTIFS('3. Registre des congés'!$A$5:$A$200,$A7,'3. Registre des congés'!$F$5:$F$200,"Approuvé",'3. Registre des congés'!$C$5:$C$200,"&lt;="&amp;('1. Configuration'!$C$9+(34-1)*7+6),'3. Registre des congés'!$D$5:$D$200,"&gt;="&amp;('1. Configuration'!$C$9+(34-1)*7)))</f>
        <v/>
      </c>
      <c r="AJ7" s="106">
        <f>IF($A7="","",COUNTIFS('3. Registre des congés'!$A$5:$A$200,$A7,'3. Registre des congés'!$F$5:$F$200,"Approuvé",'3. Registre des congés'!$C$5:$C$200,"&lt;="&amp;('1. Configuration'!$C$9+(35-1)*7+6),'3. Registre des congés'!$D$5:$D$200,"&gt;="&amp;('1. Configuration'!$C$9+(35-1)*7)))</f>
        <v/>
      </c>
      <c r="AK7" s="106">
        <f>IF($A7="","",COUNTIFS('3. Registre des congés'!$A$5:$A$200,$A7,'3. Registre des congés'!$F$5:$F$200,"Approuvé",'3. Registre des congés'!$C$5:$C$200,"&lt;="&amp;('1. Configuration'!$C$9+(36-1)*7+6),'3. Registre des congés'!$D$5:$D$200,"&gt;="&amp;('1. Configuration'!$C$9+(36-1)*7)))</f>
        <v/>
      </c>
      <c r="AL7" s="106">
        <f>IF($A7="","",COUNTIFS('3. Registre des congés'!$A$5:$A$200,$A7,'3. Registre des congés'!$F$5:$F$200,"Approuvé",'3. Registre des congés'!$C$5:$C$200,"&lt;="&amp;('1. Configuration'!$C$9+(37-1)*7+6),'3. Registre des congés'!$D$5:$D$200,"&gt;="&amp;('1. Configuration'!$C$9+(37-1)*7)))</f>
        <v/>
      </c>
      <c r="AM7" s="106">
        <f>IF($A7="","",COUNTIFS('3. Registre des congés'!$A$5:$A$200,$A7,'3. Registre des congés'!$F$5:$F$200,"Approuvé",'3. Registre des congés'!$C$5:$C$200,"&lt;="&amp;('1. Configuration'!$C$9+(38-1)*7+6),'3. Registre des congés'!$D$5:$D$200,"&gt;="&amp;('1. Configuration'!$C$9+(38-1)*7)))</f>
        <v/>
      </c>
      <c r="AN7" s="106">
        <f>IF($A7="","",COUNTIFS('3. Registre des congés'!$A$5:$A$200,$A7,'3. Registre des congés'!$F$5:$F$200,"Approuvé",'3. Registre des congés'!$C$5:$C$200,"&lt;="&amp;('1. Configuration'!$C$9+(39-1)*7+6),'3. Registre des congés'!$D$5:$D$200,"&gt;="&amp;('1. Configuration'!$C$9+(39-1)*7)))</f>
        <v/>
      </c>
      <c r="AO7" s="106">
        <f>IF($A7="","",COUNTIFS('3. Registre des congés'!$A$5:$A$200,$A7,'3. Registre des congés'!$F$5:$F$200,"Approuvé",'3. Registre des congés'!$C$5:$C$200,"&lt;="&amp;('1. Configuration'!$C$9+(40-1)*7+6),'3. Registre des congés'!$D$5:$D$200,"&gt;="&amp;('1. Configuration'!$C$9+(40-1)*7)))</f>
        <v/>
      </c>
      <c r="AP7" s="106">
        <f>IF($A7="","",COUNTIFS('3. Registre des congés'!$A$5:$A$200,$A7,'3. Registre des congés'!$F$5:$F$200,"Approuvé",'3. Registre des congés'!$C$5:$C$200,"&lt;="&amp;('1. Configuration'!$C$9+(41-1)*7+6),'3. Registre des congés'!$D$5:$D$200,"&gt;="&amp;('1. Configuration'!$C$9+(41-1)*7)))</f>
        <v/>
      </c>
      <c r="AQ7" s="106">
        <f>IF($A7="","",COUNTIFS('3. Registre des congés'!$A$5:$A$200,$A7,'3. Registre des congés'!$F$5:$F$200,"Approuvé",'3. Registre des congés'!$C$5:$C$200,"&lt;="&amp;('1. Configuration'!$C$9+(42-1)*7+6),'3. Registre des congés'!$D$5:$D$200,"&gt;="&amp;('1. Configuration'!$C$9+(42-1)*7)))</f>
        <v/>
      </c>
      <c r="AR7" s="106">
        <f>IF($A7="","",COUNTIFS('3. Registre des congés'!$A$5:$A$200,$A7,'3. Registre des congés'!$F$5:$F$200,"Approuvé",'3. Registre des congés'!$C$5:$C$200,"&lt;="&amp;('1. Configuration'!$C$9+(43-1)*7+6),'3. Registre des congés'!$D$5:$D$200,"&gt;="&amp;('1. Configuration'!$C$9+(43-1)*7)))</f>
        <v/>
      </c>
      <c r="AS7" s="106">
        <f>IF($A7="","",COUNTIFS('3. Registre des congés'!$A$5:$A$200,$A7,'3. Registre des congés'!$F$5:$F$200,"Approuvé",'3. Registre des congés'!$C$5:$C$200,"&lt;="&amp;('1. Configuration'!$C$9+(44-1)*7+6),'3. Registre des congés'!$D$5:$D$200,"&gt;="&amp;('1. Configuration'!$C$9+(44-1)*7)))</f>
        <v/>
      </c>
      <c r="AT7" s="106">
        <f>IF($A7="","",COUNTIFS('3. Registre des congés'!$A$5:$A$200,$A7,'3. Registre des congés'!$F$5:$F$200,"Approuvé",'3. Registre des congés'!$C$5:$C$200,"&lt;="&amp;('1. Configuration'!$C$9+(45-1)*7+6),'3. Registre des congés'!$D$5:$D$200,"&gt;="&amp;('1. Configuration'!$C$9+(45-1)*7)))</f>
        <v/>
      </c>
      <c r="AU7" s="106">
        <f>IF($A7="","",COUNTIFS('3. Registre des congés'!$A$5:$A$200,$A7,'3. Registre des congés'!$F$5:$F$200,"Approuvé",'3. Registre des congés'!$C$5:$C$200,"&lt;="&amp;('1. Configuration'!$C$9+(46-1)*7+6),'3. Registre des congés'!$D$5:$D$200,"&gt;="&amp;('1. Configuration'!$C$9+(46-1)*7)))</f>
        <v/>
      </c>
      <c r="AV7" s="106">
        <f>IF($A7="","",COUNTIFS('3. Registre des congés'!$A$5:$A$200,$A7,'3. Registre des congés'!$F$5:$F$200,"Approuvé",'3. Registre des congés'!$C$5:$C$200,"&lt;="&amp;('1. Configuration'!$C$9+(47-1)*7+6),'3. Registre des congés'!$D$5:$D$200,"&gt;="&amp;('1. Configuration'!$C$9+(47-1)*7)))</f>
        <v/>
      </c>
      <c r="AW7" s="106">
        <f>IF($A7="","",COUNTIFS('3. Registre des congés'!$A$5:$A$200,$A7,'3. Registre des congés'!$F$5:$F$200,"Approuvé",'3. Registre des congés'!$C$5:$C$200,"&lt;="&amp;('1. Configuration'!$C$9+(48-1)*7+6),'3. Registre des congés'!$D$5:$D$200,"&gt;="&amp;('1. Configuration'!$C$9+(48-1)*7)))</f>
        <v/>
      </c>
      <c r="AX7" s="106">
        <f>IF($A7="","",COUNTIFS('3. Registre des congés'!$A$5:$A$200,$A7,'3. Registre des congés'!$F$5:$F$200,"Approuvé",'3. Registre des congés'!$C$5:$C$200,"&lt;="&amp;('1. Configuration'!$C$9+(49-1)*7+6),'3. Registre des congés'!$D$5:$D$200,"&gt;="&amp;('1. Configuration'!$C$9+(49-1)*7)))</f>
        <v/>
      </c>
      <c r="AY7" s="106">
        <f>IF($A7="","",COUNTIFS('3. Registre des congés'!$A$5:$A$200,$A7,'3. Registre des congés'!$F$5:$F$200,"Approuvé",'3. Registre des congés'!$C$5:$C$200,"&lt;="&amp;('1. Configuration'!$C$9+(50-1)*7+6),'3. Registre des congés'!$D$5:$D$200,"&gt;="&amp;('1. Configuration'!$C$9+(50-1)*7)))</f>
        <v/>
      </c>
      <c r="AZ7" s="106">
        <f>IF($A7="","",COUNTIFS('3. Registre des congés'!$A$5:$A$200,$A7,'3. Registre des congés'!$F$5:$F$200,"Approuvé",'3. Registre des congés'!$C$5:$C$200,"&lt;="&amp;('1. Configuration'!$C$9+(51-1)*7+6),'3. Registre des congés'!$D$5:$D$200,"&gt;="&amp;('1. Configuration'!$C$9+(51-1)*7)))</f>
        <v/>
      </c>
      <c r="BA7" s="106">
        <f>IF($A7="","",COUNTIFS('3. Registre des congés'!$A$5:$A$200,$A7,'3. Registre des congés'!$F$5:$F$200,"Approuvé",'3. Registre des congés'!$C$5:$C$200,"&lt;="&amp;('1. Configuration'!$C$9+(52-1)*7+6),'3. Registre des congés'!$D$5:$D$200,"&gt;="&amp;('1. Configuration'!$C$9+(52-1)*7)))</f>
        <v/>
      </c>
    </row>
    <row r="8" ht="18" customHeight="1" s="55">
      <c r="A8" s="105">
        <f>IF('2. Employés'!A8="","",'2. Employés'!A8)</f>
        <v/>
      </c>
      <c r="B8" s="106">
        <f>IF($A8="","",COUNTIFS('3. Registre des congés'!$A$5:$A$200,$A8,'3. Registre des congés'!$F$5:$F$200,"Approuvé",'3. Registre des congés'!$C$5:$C$200,"&lt;="&amp;('1. Configuration'!$C$9+(1-1)*7+6),'3. Registre des congés'!$D$5:$D$200,"&gt;="&amp;('1. Configuration'!$C$9+(1-1)*7)))</f>
        <v/>
      </c>
      <c r="C8" s="106">
        <f>IF($A8="","",COUNTIFS('3. Registre des congés'!$A$5:$A$200,$A8,'3. Registre des congés'!$F$5:$F$200,"Approuvé",'3. Registre des congés'!$C$5:$C$200,"&lt;="&amp;('1. Configuration'!$C$9+(2-1)*7+6),'3. Registre des congés'!$D$5:$D$200,"&gt;="&amp;('1. Configuration'!$C$9+(2-1)*7)))</f>
        <v/>
      </c>
      <c r="D8" s="106">
        <f>IF($A8="","",COUNTIFS('3. Registre des congés'!$A$5:$A$200,$A8,'3. Registre des congés'!$F$5:$F$200,"Approuvé",'3. Registre des congés'!$C$5:$C$200,"&lt;="&amp;('1. Configuration'!$C$9+(3-1)*7+6),'3. Registre des congés'!$D$5:$D$200,"&gt;="&amp;('1. Configuration'!$C$9+(3-1)*7)))</f>
        <v/>
      </c>
      <c r="E8" s="106">
        <f>IF($A8="","",COUNTIFS('3. Registre des congés'!$A$5:$A$200,$A8,'3. Registre des congés'!$F$5:$F$200,"Approuvé",'3. Registre des congés'!$C$5:$C$200,"&lt;="&amp;('1. Configuration'!$C$9+(4-1)*7+6),'3. Registre des congés'!$D$5:$D$200,"&gt;="&amp;('1. Configuration'!$C$9+(4-1)*7)))</f>
        <v/>
      </c>
      <c r="F8" s="106">
        <f>IF($A8="","",COUNTIFS('3. Registre des congés'!$A$5:$A$200,$A8,'3. Registre des congés'!$F$5:$F$200,"Approuvé",'3. Registre des congés'!$C$5:$C$200,"&lt;="&amp;('1. Configuration'!$C$9+(5-1)*7+6),'3. Registre des congés'!$D$5:$D$200,"&gt;="&amp;('1. Configuration'!$C$9+(5-1)*7)))</f>
        <v/>
      </c>
      <c r="G8" s="106">
        <f>IF($A8="","",COUNTIFS('3. Registre des congés'!$A$5:$A$200,$A8,'3. Registre des congés'!$F$5:$F$200,"Approuvé",'3. Registre des congés'!$C$5:$C$200,"&lt;="&amp;('1. Configuration'!$C$9+(6-1)*7+6),'3. Registre des congés'!$D$5:$D$200,"&gt;="&amp;('1. Configuration'!$C$9+(6-1)*7)))</f>
        <v/>
      </c>
      <c r="H8" s="106">
        <f>IF($A8="","",COUNTIFS('3. Registre des congés'!$A$5:$A$200,$A8,'3. Registre des congés'!$F$5:$F$200,"Approuvé",'3. Registre des congés'!$C$5:$C$200,"&lt;="&amp;('1. Configuration'!$C$9+(7-1)*7+6),'3. Registre des congés'!$D$5:$D$200,"&gt;="&amp;('1. Configuration'!$C$9+(7-1)*7)))</f>
        <v/>
      </c>
      <c r="I8" s="106">
        <f>IF($A8="","",COUNTIFS('3. Registre des congés'!$A$5:$A$200,$A8,'3. Registre des congés'!$F$5:$F$200,"Approuvé",'3. Registre des congés'!$C$5:$C$200,"&lt;="&amp;('1. Configuration'!$C$9+(8-1)*7+6),'3. Registre des congés'!$D$5:$D$200,"&gt;="&amp;('1. Configuration'!$C$9+(8-1)*7)))</f>
        <v/>
      </c>
      <c r="J8" s="106">
        <f>IF($A8="","",COUNTIFS('3. Registre des congés'!$A$5:$A$200,$A8,'3. Registre des congés'!$F$5:$F$200,"Approuvé",'3. Registre des congés'!$C$5:$C$200,"&lt;="&amp;('1. Configuration'!$C$9+(9-1)*7+6),'3. Registre des congés'!$D$5:$D$200,"&gt;="&amp;('1. Configuration'!$C$9+(9-1)*7)))</f>
        <v/>
      </c>
      <c r="K8" s="106">
        <f>IF($A8="","",COUNTIFS('3. Registre des congés'!$A$5:$A$200,$A8,'3. Registre des congés'!$F$5:$F$200,"Approuvé",'3. Registre des congés'!$C$5:$C$200,"&lt;="&amp;('1. Configuration'!$C$9+(10-1)*7+6),'3. Registre des congés'!$D$5:$D$200,"&gt;="&amp;('1. Configuration'!$C$9+(10-1)*7)))</f>
        <v/>
      </c>
      <c r="L8" s="106">
        <f>IF($A8="","",COUNTIFS('3. Registre des congés'!$A$5:$A$200,$A8,'3. Registre des congés'!$F$5:$F$200,"Approuvé",'3. Registre des congés'!$C$5:$C$200,"&lt;="&amp;('1. Configuration'!$C$9+(11-1)*7+6),'3. Registre des congés'!$D$5:$D$200,"&gt;="&amp;('1. Configuration'!$C$9+(11-1)*7)))</f>
        <v/>
      </c>
      <c r="M8" s="106">
        <f>IF($A8="","",COUNTIFS('3. Registre des congés'!$A$5:$A$200,$A8,'3. Registre des congés'!$F$5:$F$200,"Approuvé",'3. Registre des congés'!$C$5:$C$200,"&lt;="&amp;('1. Configuration'!$C$9+(12-1)*7+6),'3. Registre des congés'!$D$5:$D$200,"&gt;="&amp;('1. Configuration'!$C$9+(12-1)*7)))</f>
        <v/>
      </c>
      <c r="N8" s="106">
        <f>IF($A8="","",COUNTIFS('3. Registre des congés'!$A$5:$A$200,$A8,'3. Registre des congés'!$F$5:$F$200,"Approuvé",'3. Registre des congés'!$C$5:$C$200,"&lt;="&amp;('1. Configuration'!$C$9+(13-1)*7+6),'3. Registre des congés'!$D$5:$D$200,"&gt;="&amp;('1. Configuration'!$C$9+(13-1)*7)))</f>
        <v/>
      </c>
      <c r="O8" s="106">
        <f>IF($A8="","",COUNTIFS('3. Registre des congés'!$A$5:$A$200,$A8,'3. Registre des congés'!$F$5:$F$200,"Approuvé",'3. Registre des congés'!$C$5:$C$200,"&lt;="&amp;('1. Configuration'!$C$9+(14-1)*7+6),'3. Registre des congés'!$D$5:$D$200,"&gt;="&amp;('1. Configuration'!$C$9+(14-1)*7)))</f>
        <v/>
      </c>
      <c r="P8" s="106">
        <f>IF($A8="","",COUNTIFS('3. Registre des congés'!$A$5:$A$200,$A8,'3. Registre des congés'!$F$5:$F$200,"Approuvé",'3. Registre des congés'!$C$5:$C$200,"&lt;="&amp;('1. Configuration'!$C$9+(15-1)*7+6),'3. Registre des congés'!$D$5:$D$200,"&gt;="&amp;('1. Configuration'!$C$9+(15-1)*7)))</f>
        <v/>
      </c>
      <c r="Q8" s="106">
        <f>IF($A8="","",COUNTIFS('3. Registre des congés'!$A$5:$A$200,$A8,'3. Registre des congés'!$F$5:$F$200,"Approuvé",'3. Registre des congés'!$C$5:$C$200,"&lt;="&amp;('1. Configuration'!$C$9+(16-1)*7+6),'3. Registre des congés'!$D$5:$D$200,"&gt;="&amp;('1. Configuration'!$C$9+(16-1)*7)))</f>
        <v/>
      </c>
      <c r="R8" s="106">
        <f>IF($A8="","",COUNTIFS('3. Registre des congés'!$A$5:$A$200,$A8,'3. Registre des congés'!$F$5:$F$200,"Approuvé",'3. Registre des congés'!$C$5:$C$200,"&lt;="&amp;('1. Configuration'!$C$9+(17-1)*7+6),'3. Registre des congés'!$D$5:$D$200,"&gt;="&amp;('1. Configuration'!$C$9+(17-1)*7)))</f>
        <v/>
      </c>
      <c r="S8" s="106">
        <f>IF($A8="","",COUNTIFS('3. Registre des congés'!$A$5:$A$200,$A8,'3. Registre des congés'!$F$5:$F$200,"Approuvé",'3. Registre des congés'!$C$5:$C$200,"&lt;="&amp;('1. Configuration'!$C$9+(18-1)*7+6),'3. Registre des congés'!$D$5:$D$200,"&gt;="&amp;('1. Configuration'!$C$9+(18-1)*7)))</f>
        <v/>
      </c>
      <c r="T8" s="106">
        <f>IF($A8="","",COUNTIFS('3. Registre des congés'!$A$5:$A$200,$A8,'3. Registre des congés'!$F$5:$F$200,"Approuvé",'3. Registre des congés'!$C$5:$C$200,"&lt;="&amp;('1. Configuration'!$C$9+(19-1)*7+6),'3. Registre des congés'!$D$5:$D$200,"&gt;="&amp;('1. Configuration'!$C$9+(19-1)*7)))</f>
        <v/>
      </c>
      <c r="U8" s="106">
        <f>IF($A8="","",COUNTIFS('3. Registre des congés'!$A$5:$A$200,$A8,'3. Registre des congés'!$F$5:$F$200,"Approuvé",'3. Registre des congés'!$C$5:$C$200,"&lt;="&amp;('1. Configuration'!$C$9+(20-1)*7+6),'3. Registre des congés'!$D$5:$D$200,"&gt;="&amp;('1. Configuration'!$C$9+(20-1)*7)))</f>
        <v/>
      </c>
      <c r="V8" s="106">
        <f>IF($A8="","",COUNTIFS('3. Registre des congés'!$A$5:$A$200,$A8,'3. Registre des congés'!$F$5:$F$200,"Approuvé",'3. Registre des congés'!$C$5:$C$200,"&lt;="&amp;('1. Configuration'!$C$9+(21-1)*7+6),'3. Registre des congés'!$D$5:$D$200,"&gt;="&amp;('1. Configuration'!$C$9+(21-1)*7)))</f>
        <v/>
      </c>
      <c r="W8" s="106">
        <f>IF($A8="","",COUNTIFS('3. Registre des congés'!$A$5:$A$200,$A8,'3. Registre des congés'!$F$5:$F$200,"Approuvé",'3. Registre des congés'!$C$5:$C$200,"&lt;="&amp;('1. Configuration'!$C$9+(22-1)*7+6),'3. Registre des congés'!$D$5:$D$200,"&gt;="&amp;('1. Configuration'!$C$9+(22-1)*7)))</f>
        <v/>
      </c>
      <c r="X8" s="106">
        <f>IF($A8="","",COUNTIFS('3. Registre des congés'!$A$5:$A$200,$A8,'3. Registre des congés'!$F$5:$F$200,"Approuvé",'3. Registre des congés'!$C$5:$C$200,"&lt;="&amp;('1. Configuration'!$C$9+(23-1)*7+6),'3. Registre des congés'!$D$5:$D$200,"&gt;="&amp;('1. Configuration'!$C$9+(23-1)*7)))</f>
        <v/>
      </c>
      <c r="Y8" s="106">
        <f>IF($A8="","",COUNTIFS('3. Registre des congés'!$A$5:$A$200,$A8,'3. Registre des congés'!$F$5:$F$200,"Approuvé",'3. Registre des congés'!$C$5:$C$200,"&lt;="&amp;('1. Configuration'!$C$9+(24-1)*7+6),'3. Registre des congés'!$D$5:$D$200,"&gt;="&amp;('1. Configuration'!$C$9+(24-1)*7)))</f>
        <v/>
      </c>
      <c r="Z8" s="106">
        <f>IF($A8="","",COUNTIFS('3. Registre des congés'!$A$5:$A$200,$A8,'3. Registre des congés'!$F$5:$F$200,"Approuvé",'3. Registre des congés'!$C$5:$C$200,"&lt;="&amp;('1. Configuration'!$C$9+(25-1)*7+6),'3. Registre des congés'!$D$5:$D$200,"&gt;="&amp;('1. Configuration'!$C$9+(25-1)*7)))</f>
        <v/>
      </c>
      <c r="AA8" s="106">
        <f>IF($A8="","",COUNTIFS('3. Registre des congés'!$A$5:$A$200,$A8,'3. Registre des congés'!$F$5:$F$200,"Approuvé",'3. Registre des congés'!$C$5:$C$200,"&lt;="&amp;('1. Configuration'!$C$9+(26-1)*7+6),'3. Registre des congés'!$D$5:$D$200,"&gt;="&amp;('1. Configuration'!$C$9+(26-1)*7)))</f>
        <v/>
      </c>
      <c r="AB8" s="106">
        <f>IF($A8="","",COUNTIFS('3. Registre des congés'!$A$5:$A$200,$A8,'3. Registre des congés'!$F$5:$F$200,"Approuvé",'3. Registre des congés'!$C$5:$C$200,"&lt;="&amp;('1. Configuration'!$C$9+(27-1)*7+6),'3. Registre des congés'!$D$5:$D$200,"&gt;="&amp;('1. Configuration'!$C$9+(27-1)*7)))</f>
        <v/>
      </c>
      <c r="AC8" s="106">
        <f>IF($A8="","",COUNTIFS('3. Registre des congés'!$A$5:$A$200,$A8,'3. Registre des congés'!$F$5:$F$200,"Approuvé",'3. Registre des congés'!$C$5:$C$200,"&lt;="&amp;('1. Configuration'!$C$9+(28-1)*7+6),'3. Registre des congés'!$D$5:$D$200,"&gt;="&amp;('1. Configuration'!$C$9+(28-1)*7)))</f>
        <v/>
      </c>
      <c r="AD8" s="106">
        <f>IF($A8="","",COUNTIFS('3. Registre des congés'!$A$5:$A$200,$A8,'3. Registre des congés'!$F$5:$F$200,"Approuvé",'3. Registre des congés'!$C$5:$C$200,"&lt;="&amp;('1. Configuration'!$C$9+(29-1)*7+6),'3. Registre des congés'!$D$5:$D$200,"&gt;="&amp;('1. Configuration'!$C$9+(29-1)*7)))</f>
        <v/>
      </c>
      <c r="AE8" s="106">
        <f>IF($A8="","",COUNTIFS('3. Registre des congés'!$A$5:$A$200,$A8,'3. Registre des congés'!$F$5:$F$200,"Approuvé",'3. Registre des congés'!$C$5:$C$200,"&lt;="&amp;('1. Configuration'!$C$9+(30-1)*7+6),'3. Registre des congés'!$D$5:$D$200,"&gt;="&amp;('1. Configuration'!$C$9+(30-1)*7)))</f>
        <v/>
      </c>
      <c r="AF8" s="106">
        <f>IF($A8="","",COUNTIFS('3. Registre des congés'!$A$5:$A$200,$A8,'3. Registre des congés'!$F$5:$F$200,"Approuvé",'3. Registre des congés'!$C$5:$C$200,"&lt;="&amp;('1. Configuration'!$C$9+(31-1)*7+6),'3. Registre des congés'!$D$5:$D$200,"&gt;="&amp;('1. Configuration'!$C$9+(31-1)*7)))</f>
        <v/>
      </c>
      <c r="AG8" s="106">
        <f>IF($A8="","",COUNTIFS('3. Registre des congés'!$A$5:$A$200,$A8,'3. Registre des congés'!$F$5:$F$200,"Approuvé",'3. Registre des congés'!$C$5:$C$200,"&lt;="&amp;('1. Configuration'!$C$9+(32-1)*7+6),'3. Registre des congés'!$D$5:$D$200,"&gt;="&amp;('1. Configuration'!$C$9+(32-1)*7)))</f>
        <v/>
      </c>
      <c r="AH8" s="106">
        <f>IF($A8="","",COUNTIFS('3. Registre des congés'!$A$5:$A$200,$A8,'3. Registre des congés'!$F$5:$F$200,"Approuvé",'3. Registre des congés'!$C$5:$C$200,"&lt;="&amp;('1. Configuration'!$C$9+(33-1)*7+6),'3. Registre des congés'!$D$5:$D$200,"&gt;="&amp;('1. Configuration'!$C$9+(33-1)*7)))</f>
        <v/>
      </c>
      <c r="AI8" s="106">
        <f>IF($A8="","",COUNTIFS('3. Registre des congés'!$A$5:$A$200,$A8,'3. Registre des congés'!$F$5:$F$200,"Approuvé",'3. Registre des congés'!$C$5:$C$200,"&lt;="&amp;('1. Configuration'!$C$9+(34-1)*7+6),'3. Registre des congés'!$D$5:$D$200,"&gt;="&amp;('1. Configuration'!$C$9+(34-1)*7)))</f>
        <v/>
      </c>
      <c r="AJ8" s="106">
        <f>IF($A8="","",COUNTIFS('3. Registre des congés'!$A$5:$A$200,$A8,'3. Registre des congés'!$F$5:$F$200,"Approuvé",'3. Registre des congés'!$C$5:$C$200,"&lt;="&amp;('1. Configuration'!$C$9+(35-1)*7+6),'3. Registre des congés'!$D$5:$D$200,"&gt;="&amp;('1. Configuration'!$C$9+(35-1)*7)))</f>
        <v/>
      </c>
      <c r="AK8" s="106">
        <f>IF($A8="","",COUNTIFS('3. Registre des congés'!$A$5:$A$200,$A8,'3. Registre des congés'!$F$5:$F$200,"Approuvé",'3. Registre des congés'!$C$5:$C$200,"&lt;="&amp;('1. Configuration'!$C$9+(36-1)*7+6),'3. Registre des congés'!$D$5:$D$200,"&gt;="&amp;('1. Configuration'!$C$9+(36-1)*7)))</f>
        <v/>
      </c>
      <c r="AL8" s="106">
        <f>IF($A8="","",COUNTIFS('3. Registre des congés'!$A$5:$A$200,$A8,'3. Registre des congés'!$F$5:$F$200,"Approuvé",'3. Registre des congés'!$C$5:$C$200,"&lt;="&amp;('1. Configuration'!$C$9+(37-1)*7+6),'3. Registre des congés'!$D$5:$D$200,"&gt;="&amp;('1. Configuration'!$C$9+(37-1)*7)))</f>
        <v/>
      </c>
      <c r="AM8" s="106">
        <f>IF($A8="","",COUNTIFS('3. Registre des congés'!$A$5:$A$200,$A8,'3. Registre des congés'!$F$5:$F$200,"Approuvé",'3. Registre des congés'!$C$5:$C$200,"&lt;="&amp;('1. Configuration'!$C$9+(38-1)*7+6),'3. Registre des congés'!$D$5:$D$200,"&gt;="&amp;('1. Configuration'!$C$9+(38-1)*7)))</f>
        <v/>
      </c>
      <c r="AN8" s="106">
        <f>IF($A8="","",COUNTIFS('3. Registre des congés'!$A$5:$A$200,$A8,'3. Registre des congés'!$F$5:$F$200,"Approuvé",'3. Registre des congés'!$C$5:$C$200,"&lt;="&amp;('1. Configuration'!$C$9+(39-1)*7+6),'3. Registre des congés'!$D$5:$D$200,"&gt;="&amp;('1. Configuration'!$C$9+(39-1)*7)))</f>
        <v/>
      </c>
      <c r="AO8" s="106">
        <f>IF($A8="","",COUNTIFS('3. Registre des congés'!$A$5:$A$200,$A8,'3. Registre des congés'!$F$5:$F$200,"Approuvé",'3. Registre des congés'!$C$5:$C$200,"&lt;="&amp;('1. Configuration'!$C$9+(40-1)*7+6),'3. Registre des congés'!$D$5:$D$200,"&gt;="&amp;('1. Configuration'!$C$9+(40-1)*7)))</f>
        <v/>
      </c>
      <c r="AP8" s="106">
        <f>IF($A8="","",COUNTIFS('3. Registre des congés'!$A$5:$A$200,$A8,'3. Registre des congés'!$F$5:$F$200,"Approuvé",'3. Registre des congés'!$C$5:$C$200,"&lt;="&amp;('1. Configuration'!$C$9+(41-1)*7+6),'3. Registre des congés'!$D$5:$D$200,"&gt;="&amp;('1. Configuration'!$C$9+(41-1)*7)))</f>
        <v/>
      </c>
      <c r="AQ8" s="106">
        <f>IF($A8="","",COUNTIFS('3. Registre des congés'!$A$5:$A$200,$A8,'3. Registre des congés'!$F$5:$F$200,"Approuvé",'3. Registre des congés'!$C$5:$C$200,"&lt;="&amp;('1. Configuration'!$C$9+(42-1)*7+6),'3. Registre des congés'!$D$5:$D$200,"&gt;="&amp;('1. Configuration'!$C$9+(42-1)*7)))</f>
        <v/>
      </c>
      <c r="AR8" s="106">
        <f>IF($A8="","",COUNTIFS('3. Registre des congés'!$A$5:$A$200,$A8,'3. Registre des congés'!$F$5:$F$200,"Approuvé",'3. Registre des congés'!$C$5:$C$200,"&lt;="&amp;('1. Configuration'!$C$9+(43-1)*7+6),'3. Registre des congés'!$D$5:$D$200,"&gt;="&amp;('1. Configuration'!$C$9+(43-1)*7)))</f>
        <v/>
      </c>
      <c r="AS8" s="106">
        <f>IF($A8="","",COUNTIFS('3. Registre des congés'!$A$5:$A$200,$A8,'3. Registre des congés'!$F$5:$F$200,"Approuvé",'3. Registre des congés'!$C$5:$C$200,"&lt;="&amp;('1. Configuration'!$C$9+(44-1)*7+6),'3. Registre des congés'!$D$5:$D$200,"&gt;="&amp;('1. Configuration'!$C$9+(44-1)*7)))</f>
        <v/>
      </c>
      <c r="AT8" s="106">
        <f>IF($A8="","",COUNTIFS('3. Registre des congés'!$A$5:$A$200,$A8,'3. Registre des congés'!$F$5:$F$200,"Approuvé",'3. Registre des congés'!$C$5:$C$200,"&lt;="&amp;('1. Configuration'!$C$9+(45-1)*7+6),'3. Registre des congés'!$D$5:$D$200,"&gt;="&amp;('1. Configuration'!$C$9+(45-1)*7)))</f>
        <v/>
      </c>
      <c r="AU8" s="106">
        <f>IF($A8="","",COUNTIFS('3. Registre des congés'!$A$5:$A$200,$A8,'3. Registre des congés'!$F$5:$F$200,"Approuvé",'3. Registre des congés'!$C$5:$C$200,"&lt;="&amp;('1. Configuration'!$C$9+(46-1)*7+6),'3. Registre des congés'!$D$5:$D$200,"&gt;="&amp;('1. Configuration'!$C$9+(46-1)*7)))</f>
        <v/>
      </c>
      <c r="AV8" s="106">
        <f>IF($A8="","",COUNTIFS('3. Registre des congés'!$A$5:$A$200,$A8,'3. Registre des congés'!$F$5:$F$200,"Approuvé",'3. Registre des congés'!$C$5:$C$200,"&lt;="&amp;('1. Configuration'!$C$9+(47-1)*7+6),'3. Registre des congés'!$D$5:$D$200,"&gt;="&amp;('1. Configuration'!$C$9+(47-1)*7)))</f>
        <v/>
      </c>
      <c r="AW8" s="106">
        <f>IF($A8="","",COUNTIFS('3. Registre des congés'!$A$5:$A$200,$A8,'3. Registre des congés'!$F$5:$F$200,"Approuvé",'3. Registre des congés'!$C$5:$C$200,"&lt;="&amp;('1. Configuration'!$C$9+(48-1)*7+6),'3. Registre des congés'!$D$5:$D$200,"&gt;="&amp;('1. Configuration'!$C$9+(48-1)*7)))</f>
        <v/>
      </c>
      <c r="AX8" s="106">
        <f>IF($A8="","",COUNTIFS('3. Registre des congés'!$A$5:$A$200,$A8,'3. Registre des congés'!$F$5:$F$200,"Approuvé",'3. Registre des congés'!$C$5:$C$200,"&lt;="&amp;('1. Configuration'!$C$9+(49-1)*7+6),'3. Registre des congés'!$D$5:$D$200,"&gt;="&amp;('1. Configuration'!$C$9+(49-1)*7)))</f>
        <v/>
      </c>
      <c r="AY8" s="106">
        <f>IF($A8="","",COUNTIFS('3. Registre des congés'!$A$5:$A$200,$A8,'3. Registre des congés'!$F$5:$F$200,"Approuvé",'3. Registre des congés'!$C$5:$C$200,"&lt;="&amp;('1. Configuration'!$C$9+(50-1)*7+6),'3. Registre des congés'!$D$5:$D$200,"&gt;="&amp;('1. Configuration'!$C$9+(50-1)*7)))</f>
        <v/>
      </c>
      <c r="AZ8" s="106">
        <f>IF($A8="","",COUNTIFS('3. Registre des congés'!$A$5:$A$200,$A8,'3. Registre des congés'!$F$5:$F$200,"Approuvé",'3. Registre des congés'!$C$5:$C$200,"&lt;="&amp;('1. Configuration'!$C$9+(51-1)*7+6),'3. Registre des congés'!$D$5:$D$200,"&gt;="&amp;('1. Configuration'!$C$9+(51-1)*7)))</f>
        <v/>
      </c>
      <c r="BA8" s="106">
        <f>IF($A8="","",COUNTIFS('3. Registre des congés'!$A$5:$A$200,$A8,'3. Registre des congés'!$F$5:$F$200,"Approuvé",'3. Registre des congés'!$C$5:$C$200,"&lt;="&amp;('1. Configuration'!$C$9+(52-1)*7+6),'3. Registre des congés'!$D$5:$D$200,"&gt;="&amp;('1. Configuration'!$C$9+(52-1)*7)))</f>
        <v/>
      </c>
    </row>
    <row r="9" ht="18" customHeight="1" s="55">
      <c r="A9" s="105">
        <f>IF('2. Employés'!A9="","",'2. Employés'!A9)</f>
        <v/>
      </c>
      <c r="B9" s="106">
        <f>IF($A9="","",COUNTIFS('3. Registre des congés'!$A$5:$A$200,$A9,'3. Registre des congés'!$F$5:$F$200,"Approuvé",'3. Registre des congés'!$C$5:$C$200,"&lt;="&amp;('1. Configuration'!$C$9+(1-1)*7+6),'3. Registre des congés'!$D$5:$D$200,"&gt;="&amp;('1. Configuration'!$C$9+(1-1)*7)))</f>
        <v/>
      </c>
      <c r="C9" s="106">
        <f>IF($A9="","",COUNTIFS('3. Registre des congés'!$A$5:$A$200,$A9,'3. Registre des congés'!$F$5:$F$200,"Approuvé",'3. Registre des congés'!$C$5:$C$200,"&lt;="&amp;('1. Configuration'!$C$9+(2-1)*7+6),'3. Registre des congés'!$D$5:$D$200,"&gt;="&amp;('1. Configuration'!$C$9+(2-1)*7)))</f>
        <v/>
      </c>
      <c r="D9" s="106">
        <f>IF($A9="","",COUNTIFS('3. Registre des congés'!$A$5:$A$200,$A9,'3. Registre des congés'!$F$5:$F$200,"Approuvé",'3. Registre des congés'!$C$5:$C$200,"&lt;="&amp;('1. Configuration'!$C$9+(3-1)*7+6),'3. Registre des congés'!$D$5:$D$200,"&gt;="&amp;('1. Configuration'!$C$9+(3-1)*7)))</f>
        <v/>
      </c>
      <c r="E9" s="106">
        <f>IF($A9="","",COUNTIFS('3. Registre des congés'!$A$5:$A$200,$A9,'3. Registre des congés'!$F$5:$F$200,"Approuvé",'3. Registre des congés'!$C$5:$C$200,"&lt;="&amp;('1. Configuration'!$C$9+(4-1)*7+6),'3. Registre des congés'!$D$5:$D$200,"&gt;="&amp;('1. Configuration'!$C$9+(4-1)*7)))</f>
        <v/>
      </c>
      <c r="F9" s="106">
        <f>IF($A9="","",COUNTIFS('3. Registre des congés'!$A$5:$A$200,$A9,'3. Registre des congés'!$F$5:$F$200,"Approuvé",'3. Registre des congés'!$C$5:$C$200,"&lt;="&amp;('1. Configuration'!$C$9+(5-1)*7+6),'3. Registre des congés'!$D$5:$D$200,"&gt;="&amp;('1. Configuration'!$C$9+(5-1)*7)))</f>
        <v/>
      </c>
      <c r="G9" s="106">
        <f>IF($A9="","",COUNTIFS('3. Registre des congés'!$A$5:$A$200,$A9,'3. Registre des congés'!$F$5:$F$200,"Approuvé",'3. Registre des congés'!$C$5:$C$200,"&lt;="&amp;('1. Configuration'!$C$9+(6-1)*7+6),'3. Registre des congés'!$D$5:$D$200,"&gt;="&amp;('1. Configuration'!$C$9+(6-1)*7)))</f>
        <v/>
      </c>
      <c r="H9" s="106">
        <f>IF($A9="","",COUNTIFS('3. Registre des congés'!$A$5:$A$200,$A9,'3. Registre des congés'!$F$5:$F$200,"Approuvé",'3. Registre des congés'!$C$5:$C$200,"&lt;="&amp;('1. Configuration'!$C$9+(7-1)*7+6),'3. Registre des congés'!$D$5:$D$200,"&gt;="&amp;('1. Configuration'!$C$9+(7-1)*7)))</f>
        <v/>
      </c>
      <c r="I9" s="106">
        <f>IF($A9="","",COUNTIFS('3. Registre des congés'!$A$5:$A$200,$A9,'3. Registre des congés'!$F$5:$F$200,"Approuvé",'3. Registre des congés'!$C$5:$C$200,"&lt;="&amp;('1. Configuration'!$C$9+(8-1)*7+6),'3. Registre des congés'!$D$5:$D$200,"&gt;="&amp;('1. Configuration'!$C$9+(8-1)*7)))</f>
        <v/>
      </c>
      <c r="J9" s="106">
        <f>IF($A9="","",COUNTIFS('3. Registre des congés'!$A$5:$A$200,$A9,'3. Registre des congés'!$F$5:$F$200,"Approuvé",'3. Registre des congés'!$C$5:$C$200,"&lt;="&amp;('1. Configuration'!$C$9+(9-1)*7+6),'3. Registre des congés'!$D$5:$D$200,"&gt;="&amp;('1. Configuration'!$C$9+(9-1)*7)))</f>
        <v/>
      </c>
      <c r="K9" s="106">
        <f>IF($A9="","",COUNTIFS('3. Registre des congés'!$A$5:$A$200,$A9,'3. Registre des congés'!$F$5:$F$200,"Approuvé",'3. Registre des congés'!$C$5:$C$200,"&lt;="&amp;('1. Configuration'!$C$9+(10-1)*7+6),'3. Registre des congés'!$D$5:$D$200,"&gt;="&amp;('1. Configuration'!$C$9+(10-1)*7)))</f>
        <v/>
      </c>
      <c r="L9" s="106">
        <f>IF($A9="","",COUNTIFS('3. Registre des congés'!$A$5:$A$200,$A9,'3. Registre des congés'!$F$5:$F$200,"Approuvé",'3. Registre des congés'!$C$5:$C$200,"&lt;="&amp;('1. Configuration'!$C$9+(11-1)*7+6),'3. Registre des congés'!$D$5:$D$200,"&gt;="&amp;('1. Configuration'!$C$9+(11-1)*7)))</f>
        <v/>
      </c>
      <c r="M9" s="106">
        <f>IF($A9="","",COUNTIFS('3. Registre des congés'!$A$5:$A$200,$A9,'3. Registre des congés'!$F$5:$F$200,"Approuvé",'3. Registre des congés'!$C$5:$C$200,"&lt;="&amp;('1. Configuration'!$C$9+(12-1)*7+6),'3. Registre des congés'!$D$5:$D$200,"&gt;="&amp;('1. Configuration'!$C$9+(12-1)*7)))</f>
        <v/>
      </c>
      <c r="N9" s="106">
        <f>IF($A9="","",COUNTIFS('3. Registre des congés'!$A$5:$A$200,$A9,'3. Registre des congés'!$F$5:$F$200,"Approuvé",'3. Registre des congés'!$C$5:$C$200,"&lt;="&amp;('1. Configuration'!$C$9+(13-1)*7+6),'3. Registre des congés'!$D$5:$D$200,"&gt;="&amp;('1. Configuration'!$C$9+(13-1)*7)))</f>
        <v/>
      </c>
      <c r="O9" s="106">
        <f>IF($A9="","",COUNTIFS('3. Registre des congés'!$A$5:$A$200,$A9,'3. Registre des congés'!$F$5:$F$200,"Approuvé",'3. Registre des congés'!$C$5:$C$200,"&lt;="&amp;('1. Configuration'!$C$9+(14-1)*7+6),'3. Registre des congés'!$D$5:$D$200,"&gt;="&amp;('1. Configuration'!$C$9+(14-1)*7)))</f>
        <v/>
      </c>
      <c r="P9" s="106">
        <f>IF($A9="","",COUNTIFS('3. Registre des congés'!$A$5:$A$200,$A9,'3. Registre des congés'!$F$5:$F$200,"Approuvé",'3. Registre des congés'!$C$5:$C$200,"&lt;="&amp;('1. Configuration'!$C$9+(15-1)*7+6),'3. Registre des congés'!$D$5:$D$200,"&gt;="&amp;('1. Configuration'!$C$9+(15-1)*7)))</f>
        <v/>
      </c>
      <c r="Q9" s="106">
        <f>IF($A9="","",COUNTIFS('3. Registre des congés'!$A$5:$A$200,$A9,'3. Registre des congés'!$F$5:$F$200,"Approuvé",'3. Registre des congés'!$C$5:$C$200,"&lt;="&amp;('1. Configuration'!$C$9+(16-1)*7+6),'3. Registre des congés'!$D$5:$D$200,"&gt;="&amp;('1. Configuration'!$C$9+(16-1)*7)))</f>
        <v/>
      </c>
      <c r="R9" s="106">
        <f>IF($A9="","",COUNTIFS('3. Registre des congés'!$A$5:$A$200,$A9,'3. Registre des congés'!$F$5:$F$200,"Approuvé",'3. Registre des congés'!$C$5:$C$200,"&lt;="&amp;('1. Configuration'!$C$9+(17-1)*7+6),'3. Registre des congés'!$D$5:$D$200,"&gt;="&amp;('1. Configuration'!$C$9+(17-1)*7)))</f>
        <v/>
      </c>
      <c r="S9" s="106">
        <f>IF($A9="","",COUNTIFS('3. Registre des congés'!$A$5:$A$200,$A9,'3. Registre des congés'!$F$5:$F$200,"Approuvé",'3. Registre des congés'!$C$5:$C$200,"&lt;="&amp;('1. Configuration'!$C$9+(18-1)*7+6),'3. Registre des congés'!$D$5:$D$200,"&gt;="&amp;('1. Configuration'!$C$9+(18-1)*7)))</f>
        <v/>
      </c>
      <c r="T9" s="106">
        <f>IF($A9="","",COUNTIFS('3. Registre des congés'!$A$5:$A$200,$A9,'3. Registre des congés'!$F$5:$F$200,"Approuvé",'3. Registre des congés'!$C$5:$C$200,"&lt;="&amp;('1. Configuration'!$C$9+(19-1)*7+6),'3. Registre des congés'!$D$5:$D$200,"&gt;="&amp;('1. Configuration'!$C$9+(19-1)*7)))</f>
        <v/>
      </c>
      <c r="U9" s="106">
        <f>IF($A9="","",COUNTIFS('3. Registre des congés'!$A$5:$A$200,$A9,'3. Registre des congés'!$F$5:$F$200,"Approuvé",'3. Registre des congés'!$C$5:$C$200,"&lt;="&amp;('1. Configuration'!$C$9+(20-1)*7+6),'3. Registre des congés'!$D$5:$D$200,"&gt;="&amp;('1. Configuration'!$C$9+(20-1)*7)))</f>
        <v/>
      </c>
      <c r="V9" s="106">
        <f>IF($A9="","",COUNTIFS('3. Registre des congés'!$A$5:$A$200,$A9,'3. Registre des congés'!$F$5:$F$200,"Approuvé",'3. Registre des congés'!$C$5:$C$200,"&lt;="&amp;('1. Configuration'!$C$9+(21-1)*7+6),'3. Registre des congés'!$D$5:$D$200,"&gt;="&amp;('1. Configuration'!$C$9+(21-1)*7)))</f>
        <v/>
      </c>
      <c r="W9" s="106">
        <f>IF($A9="","",COUNTIFS('3. Registre des congés'!$A$5:$A$200,$A9,'3. Registre des congés'!$F$5:$F$200,"Approuvé",'3. Registre des congés'!$C$5:$C$200,"&lt;="&amp;('1. Configuration'!$C$9+(22-1)*7+6),'3. Registre des congés'!$D$5:$D$200,"&gt;="&amp;('1. Configuration'!$C$9+(22-1)*7)))</f>
        <v/>
      </c>
      <c r="X9" s="106">
        <f>IF($A9="","",COUNTIFS('3. Registre des congés'!$A$5:$A$200,$A9,'3. Registre des congés'!$F$5:$F$200,"Approuvé",'3. Registre des congés'!$C$5:$C$200,"&lt;="&amp;('1. Configuration'!$C$9+(23-1)*7+6),'3. Registre des congés'!$D$5:$D$200,"&gt;="&amp;('1. Configuration'!$C$9+(23-1)*7)))</f>
        <v/>
      </c>
      <c r="Y9" s="106">
        <f>IF($A9="","",COUNTIFS('3. Registre des congés'!$A$5:$A$200,$A9,'3. Registre des congés'!$F$5:$F$200,"Approuvé",'3. Registre des congés'!$C$5:$C$200,"&lt;="&amp;('1. Configuration'!$C$9+(24-1)*7+6),'3. Registre des congés'!$D$5:$D$200,"&gt;="&amp;('1. Configuration'!$C$9+(24-1)*7)))</f>
        <v/>
      </c>
      <c r="Z9" s="106">
        <f>IF($A9="","",COUNTIFS('3. Registre des congés'!$A$5:$A$200,$A9,'3. Registre des congés'!$F$5:$F$200,"Approuvé",'3. Registre des congés'!$C$5:$C$200,"&lt;="&amp;('1. Configuration'!$C$9+(25-1)*7+6),'3. Registre des congés'!$D$5:$D$200,"&gt;="&amp;('1. Configuration'!$C$9+(25-1)*7)))</f>
        <v/>
      </c>
      <c r="AA9" s="106">
        <f>IF($A9="","",COUNTIFS('3. Registre des congés'!$A$5:$A$200,$A9,'3. Registre des congés'!$F$5:$F$200,"Approuvé",'3. Registre des congés'!$C$5:$C$200,"&lt;="&amp;('1. Configuration'!$C$9+(26-1)*7+6),'3. Registre des congés'!$D$5:$D$200,"&gt;="&amp;('1. Configuration'!$C$9+(26-1)*7)))</f>
        <v/>
      </c>
      <c r="AB9" s="106">
        <f>IF($A9="","",COUNTIFS('3. Registre des congés'!$A$5:$A$200,$A9,'3. Registre des congés'!$F$5:$F$200,"Approuvé",'3. Registre des congés'!$C$5:$C$200,"&lt;="&amp;('1. Configuration'!$C$9+(27-1)*7+6),'3. Registre des congés'!$D$5:$D$200,"&gt;="&amp;('1. Configuration'!$C$9+(27-1)*7)))</f>
        <v/>
      </c>
      <c r="AC9" s="106">
        <f>IF($A9="","",COUNTIFS('3. Registre des congés'!$A$5:$A$200,$A9,'3. Registre des congés'!$F$5:$F$200,"Approuvé",'3. Registre des congés'!$C$5:$C$200,"&lt;="&amp;('1. Configuration'!$C$9+(28-1)*7+6),'3. Registre des congés'!$D$5:$D$200,"&gt;="&amp;('1. Configuration'!$C$9+(28-1)*7)))</f>
        <v/>
      </c>
      <c r="AD9" s="106">
        <f>IF($A9="","",COUNTIFS('3. Registre des congés'!$A$5:$A$200,$A9,'3. Registre des congés'!$F$5:$F$200,"Approuvé",'3. Registre des congés'!$C$5:$C$200,"&lt;="&amp;('1. Configuration'!$C$9+(29-1)*7+6),'3. Registre des congés'!$D$5:$D$200,"&gt;="&amp;('1. Configuration'!$C$9+(29-1)*7)))</f>
        <v/>
      </c>
      <c r="AE9" s="106">
        <f>IF($A9="","",COUNTIFS('3. Registre des congés'!$A$5:$A$200,$A9,'3. Registre des congés'!$F$5:$F$200,"Approuvé",'3. Registre des congés'!$C$5:$C$200,"&lt;="&amp;('1. Configuration'!$C$9+(30-1)*7+6),'3. Registre des congés'!$D$5:$D$200,"&gt;="&amp;('1. Configuration'!$C$9+(30-1)*7)))</f>
        <v/>
      </c>
      <c r="AF9" s="106">
        <f>IF($A9="","",COUNTIFS('3. Registre des congés'!$A$5:$A$200,$A9,'3. Registre des congés'!$F$5:$F$200,"Approuvé",'3. Registre des congés'!$C$5:$C$200,"&lt;="&amp;('1. Configuration'!$C$9+(31-1)*7+6),'3. Registre des congés'!$D$5:$D$200,"&gt;="&amp;('1. Configuration'!$C$9+(31-1)*7)))</f>
        <v/>
      </c>
      <c r="AG9" s="106">
        <f>IF($A9="","",COUNTIFS('3. Registre des congés'!$A$5:$A$200,$A9,'3. Registre des congés'!$F$5:$F$200,"Approuvé",'3. Registre des congés'!$C$5:$C$200,"&lt;="&amp;('1. Configuration'!$C$9+(32-1)*7+6),'3. Registre des congés'!$D$5:$D$200,"&gt;="&amp;('1. Configuration'!$C$9+(32-1)*7)))</f>
        <v/>
      </c>
      <c r="AH9" s="106">
        <f>IF($A9="","",COUNTIFS('3. Registre des congés'!$A$5:$A$200,$A9,'3. Registre des congés'!$F$5:$F$200,"Approuvé",'3. Registre des congés'!$C$5:$C$200,"&lt;="&amp;('1. Configuration'!$C$9+(33-1)*7+6),'3. Registre des congés'!$D$5:$D$200,"&gt;="&amp;('1. Configuration'!$C$9+(33-1)*7)))</f>
        <v/>
      </c>
      <c r="AI9" s="106">
        <f>IF($A9="","",COUNTIFS('3. Registre des congés'!$A$5:$A$200,$A9,'3. Registre des congés'!$F$5:$F$200,"Approuvé",'3. Registre des congés'!$C$5:$C$200,"&lt;="&amp;('1. Configuration'!$C$9+(34-1)*7+6),'3. Registre des congés'!$D$5:$D$200,"&gt;="&amp;('1. Configuration'!$C$9+(34-1)*7)))</f>
        <v/>
      </c>
      <c r="AJ9" s="106">
        <f>IF($A9="","",COUNTIFS('3. Registre des congés'!$A$5:$A$200,$A9,'3. Registre des congés'!$F$5:$F$200,"Approuvé",'3. Registre des congés'!$C$5:$C$200,"&lt;="&amp;('1. Configuration'!$C$9+(35-1)*7+6),'3. Registre des congés'!$D$5:$D$200,"&gt;="&amp;('1. Configuration'!$C$9+(35-1)*7)))</f>
        <v/>
      </c>
      <c r="AK9" s="106">
        <f>IF($A9="","",COUNTIFS('3. Registre des congés'!$A$5:$A$200,$A9,'3. Registre des congés'!$F$5:$F$200,"Approuvé",'3. Registre des congés'!$C$5:$C$200,"&lt;="&amp;('1. Configuration'!$C$9+(36-1)*7+6),'3. Registre des congés'!$D$5:$D$200,"&gt;="&amp;('1. Configuration'!$C$9+(36-1)*7)))</f>
        <v/>
      </c>
      <c r="AL9" s="106">
        <f>IF($A9="","",COUNTIFS('3. Registre des congés'!$A$5:$A$200,$A9,'3. Registre des congés'!$F$5:$F$200,"Approuvé",'3. Registre des congés'!$C$5:$C$200,"&lt;="&amp;('1. Configuration'!$C$9+(37-1)*7+6),'3. Registre des congés'!$D$5:$D$200,"&gt;="&amp;('1. Configuration'!$C$9+(37-1)*7)))</f>
        <v/>
      </c>
      <c r="AM9" s="106">
        <f>IF($A9="","",COUNTIFS('3. Registre des congés'!$A$5:$A$200,$A9,'3. Registre des congés'!$F$5:$F$200,"Approuvé",'3. Registre des congés'!$C$5:$C$200,"&lt;="&amp;('1. Configuration'!$C$9+(38-1)*7+6),'3. Registre des congés'!$D$5:$D$200,"&gt;="&amp;('1. Configuration'!$C$9+(38-1)*7)))</f>
        <v/>
      </c>
      <c r="AN9" s="106">
        <f>IF($A9="","",COUNTIFS('3. Registre des congés'!$A$5:$A$200,$A9,'3. Registre des congés'!$F$5:$F$200,"Approuvé",'3. Registre des congés'!$C$5:$C$200,"&lt;="&amp;('1. Configuration'!$C$9+(39-1)*7+6),'3. Registre des congés'!$D$5:$D$200,"&gt;="&amp;('1. Configuration'!$C$9+(39-1)*7)))</f>
        <v/>
      </c>
      <c r="AO9" s="106">
        <f>IF($A9="","",COUNTIFS('3. Registre des congés'!$A$5:$A$200,$A9,'3. Registre des congés'!$F$5:$F$200,"Approuvé",'3. Registre des congés'!$C$5:$C$200,"&lt;="&amp;('1. Configuration'!$C$9+(40-1)*7+6),'3. Registre des congés'!$D$5:$D$200,"&gt;="&amp;('1. Configuration'!$C$9+(40-1)*7)))</f>
        <v/>
      </c>
      <c r="AP9" s="106">
        <f>IF($A9="","",COUNTIFS('3. Registre des congés'!$A$5:$A$200,$A9,'3. Registre des congés'!$F$5:$F$200,"Approuvé",'3. Registre des congés'!$C$5:$C$200,"&lt;="&amp;('1. Configuration'!$C$9+(41-1)*7+6),'3. Registre des congés'!$D$5:$D$200,"&gt;="&amp;('1. Configuration'!$C$9+(41-1)*7)))</f>
        <v/>
      </c>
      <c r="AQ9" s="106">
        <f>IF($A9="","",COUNTIFS('3. Registre des congés'!$A$5:$A$200,$A9,'3. Registre des congés'!$F$5:$F$200,"Approuvé",'3. Registre des congés'!$C$5:$C$200,"&lt;="&amp;('1. Configuration'!$C$9+(42-1)*7+6),'3. Registre des congés'!$D$5:$D$200,"&gt;="&amp;('1. Configuration'!$C$9+(42-1)*7)))</f>
        <v/>
      </c>
      <c r="AR9" s="106">
        <f>IF($A9="","",COUNTIFS('3. Registre des congés'!$A$5:$A$200,$A9,'3. Registre des congés'!$F$5:$F$200,"Approuvé",'3. Registre des congés'!$C$5:$C$200,"&lt;="&amp;('1. Configuration'!$C$9+(43-1)*7+6),'3. Registre des congés'!$D$5:$D$200,"&gt;="&amp;('1. Configuration'!$C$9+(43-1)*7)))</f>
        <v/>
      </c>
      <c r="AS9" s="106">
        <f>IF($A9="","",COUNTIFS('3. Registre des congés'!$A$5:$A$200,$A9,'3. Registre des congés'!$F$5:$F$200,"Approuvé",'3. Registre des congés'!$C$5:$C$200,"&lt;="&amp;('1. Configuration'!$C$9+(44-1)*7+6),'3. Registre des congés'!$D$5:$D$200,"&gt;="&amp;('1. Configuration'!$C$9+(44-1)*7)))</f>
        <v/>
      </c>
      <c r="AT9" s="106">
        <f>IF($A9="","",COUNTIFS('3. Registre des congés'!$A$5:$A$200,$A9,'3. Registre des congés'!$F$5:$F$200,"Approuvé",'3. Registre des congés'!$C$5:$C$200,"&lt;="&amp;('1. Configuration'!$C$9+(45-1)*7+6),'3. Registre des congés'!$D$5:$D$200,"&gt;="&amp;('1. Configuration'!$C$9+(45-1)*7)))</f>
        <v/>
      </c>
      <c r="AU9" s="106">
        <f>IF($A9="","",COUNTIFS('3. Registre des congés'!$A$5:$A$200,$A9,'3. Registre des congés'!$F$5:$F$200,"Approuvé",'3. Registre des congés'!$C$5:$C$200,"&lt;="&amp;('1. Configuration'!$C$9+(46-1)*7+6),'3. Registre des congés'!$D$5:$D$200,"&gt;="&amp;('1. Configuration'!$C$9+(46-1)*7)))</f>
        <v/>
      </c>
      <c r="AV9" s="106">
        <f>IF($A9="","",COUNTIFS('3. Registre des congés'!$A$5:$A$200,$A9,'3. Registre des congés'!$F$5:$F$200,"Approuvé",'3. Registre des congés'!$C$5:$C$200,"&lt;="&amp;('1. Configuration'!$C$9+(47-1)*7+6),'3. Registre des congés'!$D$5:$D$200,"&gt;="&amp;('1. Configuration'!$C$9+(47-1)*7)))</f>
        <v/>
      </c>
      <c r="AW9" s="106">
        <f>IF($A9="","",COUNTIFS('3. Registre des congés'!$A$5:$A$200,$A9,'3. Registre des congés'!$F$5:$F$200,"Approuvé",'3. Registre des congés'!$C$5:$C$200,"&lt;="&amp;('1. Configuration'!$C$9+(48-1)*7+6),'3. Registre des congés'!$D$5:$D$200,"&gt;="&amp;('1. Configuration'!$C$9+(48-1)*7)))</f>
        <v/>
      </c>
      <c r="AX9" s="106">
        <f>IF($A9="","",COUNTIFS('3. Registre des congés'!$A$5:$A$200,$A9,'3. Registre des congés'!$F$5:$F$200,"Approuvé",'3. Registre des congés'!$C$5:$C$200,"&lt;="&amp;('1. Configuration'!$C$9+(49-1)*7+6),'3. Registre des congés'!$D$5:$D$200,"&gt;="&amp;('1. Configuration'!$C$9+(49-1)*7)))</f>
        <v/>
      </c>
      <c r="AY9" s="106">
        <f>IF($A9="","",COUNTIFS('3. Registre des congés'!$A$5:$A$200,$A9,'3. Registre des congés'!$F$5:$F$200,"Approuvé",'3. Registre des congés'!$C$5:$C$200,"&lt;="&amp;('1. Configuration'!$C$9+(50-1)*7+6),'3. Registre des congés'!$D$5:$D$200,"&gt;="&amp;('1. Configuration'!$C$9+(50-1)*7)))</f>
        <v/>
      </c>
      <c r="AZ9" s="106">
        <f>IF($A9="","",COUNTIFS('3. Registre des congés'!$A$5:$A$200,$A9,'3. Registre des congés'!$F$5:$F$200,"Approuvé",'3. Registre des congés'!$C$5:$C$200,"&lt;="&amp;('1. Configuration'!$C$9+(51-1)*7+6),'3. Registre des congés'!$D$5:$D$200,"&gt;="&amp;('1. Configuration'!$C$9+(51-1)*7)))</f>
        <v/>
      </c>
      <c r="BA9" s="106">
        <f>IF($A9="","",COUNTIFS('3. Registre des congés'!$A$5:$A$200,$A9,'3. Registre des congés'!$F$5:$F$200,"Approuvé",'3. Registre des congés'!$C$5:$C$200,"&lt;="&amp;('1. Configuration'!$C$9+(52-1)*7+6),'3. Registre des congés'!$D$5:$D$200,"&gt;="&amp;('1. Configuration'!$C$9+(52-1)*7)))</f>
        <v/>
      </c>
    </row>
    <row r="10" ht="18" customHeight="1" s="55">
      <c r="A10" s="105">
        <f>IF('2. Employés'!A10="","",'2. Employés'!A10)</f>
        <v/>
      </c>
      <c r="B10" s="106">
        <f>IF($A10="","",COUNTIFS('3. Registre des congés'!$A$5:$A$200,$A10,'3. Registre des congés'!$F$5:$F$200,"Approuvé",'3. Registre des congés'!$C$5:$C$200,"&lt;="&amp;('1. Configuration'!$C$9+(1-1)*7+6),'3. Registre des congés'!$D$5:$D$200,"&gt;="&amp;('1. Configuration'!$C$9+(1-1)*7)))</f>
        <v/>
      </c>
      <c r="C10" s="106">
        <f>IF($A10="","",COUNTIFS('3. Registre des congés'!$A$5:$A$200,$A10,'3. Registre des congés'!$F$5:$F$200,"Approuvé",'3. Registre des congés'!$C$5:$C$200,"&lt;="&amp;('1. Configuration'!$C$9+(2-1)*7+6),'3. Registre des congés'!$D$5:$D$200,"&gt;="&amp;('1. Configuration'!$C$9+(2-1)*7)))</f>
        <v/>
      </c>
      <c r="D10" s="106">
        <f>IF($A10="","",COUNTIFS('3. Registre des congés'!$A$5:$A$200,$A10,'3. Registre des congés'!$F$5:$F$200,"Approuvé",'3. Registre des congés'!$C$5:$C$200,"&lt;="&amp;('1. Configuration'!$C$9+(3-1)*7+6),'3. Registre des congés'!$D$5:$D$200,"&gt;="&amp;('1. Configuration'!$C$9+(3-1)*7)))</f>
        <v/>
      </c>
      <c r="E10" s="106">
        <f>IF($A10="","",COUNTIFS('3. Registre des congés'!$A$5:$A$200,$A10,'3. Registre des congés'!$F$5:$F$200,"Approuvé",'3. Registre des congés'!$C$5:$C$200,"&lt;="&amp;('1. Configuration'!$C$9+(4-1)*7+6),'3. Registre des congés'!$D$5:$D$200,"&gt;="&amp;('1. Configuration'!$C$9+(4-1)*7)))</f>
        <v/>
      </c>
      <c r="F10" s="106">
        <f>IF($A10="","",COUNTIFS('3. Registre des congés'!$A$5:$A$200,$A10,'3. Registre des congés'!$F$5:$F$200,"Approuvé",'3. Registre des congés'!$C$5:$C$200,"&lt;="&amp;('1. Configuration'!$C$9+(5-1)*7+6),'3. Registre des congés'!$D$5:$D$200,"&gt;="&amp;('1. Configuration'!$C$9+(5-1)*7)))</f>
        <v/>
      </c>
      <c r="G10" s="106">
        <f>IF($A10="","",COUNTIFS('3. Registre des congés'!$A$5:$A$200,$A10,'3. Registre des congés'!$F$5:$F$200,"Approuvé",'3. Registre des congés'!$C$5:$C$200,"&lt;="&amp;('1. Configuration'!$C$9+(6-1)*7+6),'3. Registre des congés'!$D$5:$D$200,"&gt;="&amp;('1. Configuration'!$C$9+(6-1)*7)))</f>
        <v/>
      </c>
      <c r="H10" s="106">
        <f>IF($A10="","",COUNTIFS('3. Registre des congés'!$A$5:$A$200,$A10,'3. Registre des congés'!$F$5:$F$200,"Approuvé",'3. Registre des congés'!$C$5:$C$200,"&lt;="&amp;('1. Configuration'!$C$9+(7-1)*7+6),'3. Registre des congés'!$D$5:$D$200,"&gt;="&amp;('1. Configuration'!$C$9+(7-1)*7)))</f>
        <v/>
      </c>
      <c r="I10" s="106">
        <f>IF($A10="","",COUNTIFS('3. Registre des congés'!$A$5:$A$200,$A10,'3. Registre des congés'!$F$5:$F$200,"Approuvé",'3. Registre des congés'!$C$5:$C$200,"&lt;="&amp;('1. Configuration'!$C$9+(8-1)*7+6),'3. Registre des congés'!$D$5:$D$200,"&gt;="&amp;('1. Configuration'!$C$9+(8-1)*7)))</f>
        <v/>
      </c>
      <c r="J10" s="106">
        <f>IF($A10="","",COUNTIFS('3. Registre des congés'!$A$5:$A$200,$A10,'3. Registre des congés'!$F$5:$F$200,"Approuvé",'3. Registre des congés'!$C$5:$C$200,"&lt;="&amp;('1. Configuration'!$C$9+(9-1)*7+6),'3. Registre des congés'!$D$5:$D$200,"&gt;="&amp;('1. Configuration'!$C$9+(9-1)*7)))</f>
        <v/>
      </c>
      <c r="K10" s="106">
        <f>IF($A10="","",COUNTIFS('3. Registre des congés'!$A$5:$A$200,$A10,'3. Registre des congés'!$F$5:$F$200,"Approuvé",'3. Registre des congés'!$C$5:$C$200,"&lt;="&amp;('1. Configuration'!$C$9+(10-1)*7+6),'3. Registre des congés'!$D$5:$D$200,"&gt;="&amp;('1. Configuration'!$C$9+(10-1)*7)))</f>
        <v/>
      </c>
      <c r="L10" s="106">
        <f>IF($A10="","",COUNTIFS('3. Registre des congés'!$A$5:$A$200,$A10,'3. Registre des congés'!$F$5:$F$200,"Approuvé",'3. Registre des congés'!$C$5:$C$200,"&lt;="&amp;('1. Configuration'!$C$9+(11-1)*7+6),'3. Registre des congés'!$D$5:$D$200,"&gt;="&amp;('1. Configuration'!$C$9+(11-1)*7)))</f>
        <v/>
      </c>
      <c r="M10" s="106">
        <f>IF($A10="","",COUNTIFS('3. Registre des congés'!$A$5:$A$200,$A10,'3. Registre des congés'!$F$5:$F$200,"Approuvé",'3. Registre des congés'!$C$5:$C$200,"&lt;="&amp;('1. Configuration'!$C$9+(12-1)*7+6),'3. Registre des congés'!$D$5:$D$200,"&gt;="&amp;('1. Configuration'!$C$9+(12-1)*7)))</f>
        <v/>
      </c>
      <c r="N10" s="106">
        <f>IF($A10="","",COUNTIFS('3. Registre des congés'!$A$5:$A$200,$A10,'3. Registre des congés'!$F$5:$F$200,"Approuvé",'3. Registre des congés'!$C$5:$C$200,"&lt;="&amp;('1. Configuration'!$C$9+(13-1)*7+6),'3. Registre des congés'!$D$5:$D$200,"&gt;="&amp;('1. Configuration'!$C$9+(13-1)*7)))</f>
        <v/>
      </c>
      <c r="O10" s="106">
        <f>IF($A10="","",COUNTIFS('3. Registre des congés'!$A$5:$A$200,$A10,'3. Registre des congés'!$F$5:$F$200,"Approuvé",'3. Registre des congés'!$C$5:$C$200,"&lt;="&amp;('1. Configuration'!$C$9+(14-1)*7+6),'3. Registre des congés'!$D$5:$D$200,"&gt;="&amp;('1. Configuration'!$C$9+(14-1)*7)))</f>
        <v/>
      </c>
      <c r="P10" s="106">
        <f>IF($A10="","",COUNTIFS('3. Registre des congés'!$A$5:$A$200,$A10,'3. Registre des congés'!$F$5:$F$200,"Approuvé",'3. Registre des congés'!$C$5:$C$200,"&lt;="&amp;('1. Configuration'!$C$9+(15-1)*7+6),'3. Registre des congés'!$D$5:$D$200,"&gt;="&amp;('1. Configuration'!$C$9+(15-1)*7)))</f>
        <v/>
      </c>
      <c r="Q10" s="106">
        <f>IF($A10="","",COUNTIFS('3. Registre des congés'!$A$5:$A$200,$A10,'3. Registre des congés'!$F$5:$F$200,"Approuvé",'3. Registre des congés'!$C$5:$C$200,"&lt;="&amp;('1. Configuration'!$C$9+(16-1)*7+6),'3. Registre des congés'!$D$5:$D$200,"&gt;="&amp;('1. Configuration'!$C$9+(16-1)*7)))</f>
        <v/>
      </c>
      <c r="R10" s="106">
        <f>IF($A10="","",COUNTIFS('3. Registre des congés'!$A$5:$A$200,$A10,'3. Registre des congés'!$F$5:$F$200,"Approuvé",'3. Registre des congés'!$C$5:$C$200,"&lt;="&amp;('1. Configuration'!$C$9+(17-1)*7+6),'3. Registre des congés'!$D$5:$D$200,"&gt;="&amp;('1. Configuration'!$C$9+(17-1)*7)))</f>
        <v/>
      </c>
      <c r="S10" s="106">
        <f>IF($A10="","",COUNTIFS('3. Registre des congés'!$A$5:$A$200,$A10,'3. Registre des congés'!$F$5:$F$200,"Approuvé",'3. Registre des congés'!$C$5:$C$200,"&lt;="&amp;('1. Configuration'!$C$9+(18-1)*7+6),'3. Registre des congés'!$D$5:$D$200,"&gt;="&amp;('1. Configuration'!$C$9+(18-1)*7)))</f>
        <v/>
      </c>
      <c r="T10" s="106">
        <f>IF($A10="","",COUNTIFS('3. Registre des congés'!$A$5:$A$200,$A10,'3. Registre des congés'!$F$5:$F$200,"Approuvé",'3. Registre des congés'!$C$5:$C$200,"&lt;="&amp;('1. Configuration'!$C$9+(19-1)*7+6),'3. Registre des congés'!$D$5:$D$200,"&gt;="&amp;('1. Configuration'!$C$9+(19-1)*7)))</f>
        <v/>
      </c>
      <c r="U10" s="106">
        <f>IF($A10="","",COUNTIFS('3. Registre des congés'!$A$5:$A$200,$A10,'3. Registre des congés'!$F$5:$F$200,"Approuvé",'3. Registre des congés'!$C$5:$C$200,"&lt;="&amp;('1. Configuration'!$C$9+(20-1)*7+6),'3. Registre des congés'!$D$5:$D$200,"&gt;="&amp;('1. Configuration'!$C$9+(20-1)*7)))</f>
        <v/>
      </c>
      <c r="V10" s="106">
        <f>IF($A10="","",COUNTIFS('3. Registre des congés'!$A$5:$A$200,$A10,'3. Registre des congés'!$F$5:$F$200,"Approuvé",'3. Registre des congés'!$C$5:$C$200,"&lt;="&amp;('1. Configuration'!$C$9+(21-1)*7+6),'3. Registre des congés'!$D$5:$D$200,"&gt;="&amp;('1. Configuration'!$C$9+(21-1)*7)))</f>
        <v/>
      </c>
      <c r="W10" s="106">
        <f>IF($A10="","",COUNTIFS('3. Registre des congés'!$A$5:$A$200,$A10,'3. Registre des congés'!$F$5:$F$200,"Approuvé",'3. Registre des congés'!$C$5:$C$200,"&lt;="&amp;('1. Configuration'!$C$9+(22-1)*7+6),'3. Registre des congés'!$D$5:$D$200,"&gt;="&amp;('1. Configuration'!$C$9+(22-1)*7)))</f>
        <v/>
      </c>
      <c r="X10" s="106">
        <f>IF($A10="","",COUNTIFS('3. Registre des congés'!$A$5:$A$200,$A10,'3. Registre des congés'!$F$5:$F$200,"Approuvé",'3. Registre des congés'!$C$5:$C$200,"&lt;="&amp;('1. Configuration'!$C$9+(23-1)*7+6),'3. Registre des congés'!$D$5:$D$200,"&gt;="&amp;('1. Configuration'!$C$9+(23-1)*7)))</f>
        <v/>
      </c>
      <c r="Y10" s="106">
        <f>IF($A10="","",COUNTIFS('3. Registre des congés'!$A$5:$A$200,$A10,'3. Registre des congés'!$F$5:$F$200,"Approuvé",'3. Registre des congés'!$C$5:$C$200,"&lt;="&amp;('1. Configuration'!$C$9+(24-1)*7+6),'3. Registre des congés'!$D$5:$D$200,"&gt;="&amp;('1. Configuration'!$C$9+(24-1)*7)))</f>
        <v/>
      </c>
      <c r="Z10" s="106">
        <f>IF($A10="","",COUNTIFS('3. Registre des congés'!$A$5:$A$200,$A10,'3. Registre des congés'!$F$5:$F$200,"Approuvé",'3. Registre des congés'!$C$5:$C$200,"&lt;="&amp;('1. Configuration'!$C$9+(25-1)*7+6),'3. Registre des congés'!$D$5:$D$200,"&gt;="&amp;('1. Configuration'!$C$9+(25-1)*7)))</f>
        <v/>
      </c>
      <c r="AA10" s="106">
        <f>IF($A10="","",COUNTIFS('3. Registre des congés'!$A$5:$A$200,$A10,'3. Registre des congés'!$F$5:$F$200,"Approuvé",'3. Registre des congés'!$C$5:$C$200,"&lt;="&amp;('1. Configuration'!$C$9+(26-1)*7+6),'3. Registre des congés'!$D$5:$D$200,"&gt;="&amp;('1. Configuration'!$C$9+(26-1)*7)))</f>
        <v/>
      </c>
      <c r="AB10" s="106">
        <f>IF($A10="","",COUNTIFS('3. Registre des congés'!$A$5:$A$200,$A10,'3. Registre des congés'!$F$5:$F$200,"Approuvé",'3. Registre des congés'!$C$5:$C$200,"&lt;="&amp;('1. Configuration'!$C$9+(27-1)*7+6),'3. Registre des congés'!$D$5:$D$200,"&gt;="&amp;('1. Configuration'!$C$9+(27-1)*7)))</f>
        <v/>
      </c>
      <c r="AC10" s="106">
        <f>IF($A10="","",COUNTIFS('3. Registre des congés'!$A$5:$A$200,$A10,'3. Registre des congés'!$F$5:$F$200,"Approuvé",'3. Registre des congés'!$C$5:$C$200,"&lt;="&amp;('1. Configuration'!$C$9+(28-1)*7+6),'3. Registre des congés'!$D$5:$D$200,"&gt;="&amp;('1. Configuration'!$C$9+(28-1)*7)))</f>
        <v/>
      </c>
      <c r="AD10" s="106">
        <f>IF($A10="","",COUNTIFS('3. Registre des congés'!$A$5:$A$200,$A10,'3. Registre des congés'!$F$5:$F$200,"Approuvé",'3. Registre des congés'!$C$5:$C$200,"&lt;="&amp;('1. Configuration'!$C$9+(29-1)*7+6),'3. Registre des congés'!$D$5:$D$200,"&gt;="&amp;('1. Configuration'!$C$9+(29-1)*7)))</f>
        <v/>
      </c>
      <c r="AE10" s="106">
        <f>IF($A10="","",COUNTIFS('3. Registre des congés'!$A$5:$A$200,$A10,'3. Registre des congés'!$F$5:$F$200,"Approuvé",'3. Registre des congés'!$C$5:$C$200,"&lt;="&amp;('1. Configuration'!$C$9+(30-1)*7+6),'3. Registre des congés'!$D$5:$D$200,"&gt;="&amp;('1. Configuration'!$C$9+(30-1)*7)))</f>
        <v/>
      </c>
      <c r="AF10" s="106">
        <f>IF($A10="","",COUNTIFS('3. Registre des congés'!$A$5:$A$200,$A10,'3. Registre des congés'!$F$5:$F$200,"Approuvé",'3. Registre des congés'!$C$5:$C$200,"&lt;="&amp;('1. Configuration'!$C$9+(31-1)*7+6),'3. Registre des congés'!$D$5:$D$200,"&gt;="&amp;('1. Configuration'!$C$9+(31-1)*7)))</f>
        <v/>
      </c>
      <c r="AG10" s="106">
        <f>IF($A10="","",COUNTIFS('3. Registre des congés'!$A$5:$A$200,$A10,'3. Registre des congés'!$F$5:$F$200,"Approuvé",'3. Registre des congés'!$C$5:$C$200,"&lt;="&amp;('1. Configuration'!$C$9+(32-1)*7+6),'3. Registre des congés'!$D$5:$D$200,"&gt;="&amp;('1. Configuration'!$C$9+(32-1)*7)))</f>
        <v/>
      </c>
      <c r="AH10" s="106">
        <f>IF($A10="","",COUNTIFS('3. Registre des congés'!$A$5:$A$200,$A10,'3. Registre des congés'!$F$5:$F$200,"Approuvé",'3. Registre des congés'!$C$5:$C$200,"&lt;="&amp;('1. Configuration'!$C$9+(33-1)*7+6),'3. Registre des congés'!$D$5:$D$200,"&gt;="&amp;('1. Configuration'!$C$9+(33-1)*7)))</f>
        <v/>
      </c>
      <c r="AI10" s="106">
        <f>IF($A10="","",COUNTIFS('3. Registre des congés'!$A$5:$A$200,$A10,'3. Registre des congés'!$F$5:$F$200,"Approuvé",'3. Registre des congés'!$C$5:$C$200,"&lt;="&amp;('1. Configuration'!$C$9+(34-1)*7+6),'3. Registre des congés'!$D$5:$D$200,"&gt;="&amp;('1. Configuration'!$C$9+(34-1)*7)))</f>
        <v/>
      </c>
      <c r="AJ10" s="106">
        <f>IF($A10="","",COUNTIFS('3. Registre des congés'!$A$5:$A$200,$A10,'3. Registre des congés'!$F$5:$F$200,"Approuvé",'3. Registre des congés'!$C$5:$C$200,"&lt;="&amp;('1. Configuration'!$C$9+(35-1)*7+6),'3. Registre des congés'!$D$5:$D$200,"&gt;="&amp;('1. Configuration'!$C$9+(35-1)*7)))</f>
        <v/>
      </c>
      <c r="AK10" s="106">
        <f>IF($A10="","",COUNTIFS('3. Registre des congés'!$A$5:$A$200,$A10,'3. Registre des congés'!$F$5:$F$200,"Approuvé",'3. Registre des congés'!$C$5:$C$200,"&lt;="&amp;('1. Configuration'!$C$9+(36-1)*7+6),'3. Registre des congés'!$D$5:$D$200,"&gt;="&amp;('1. Configuration'!$C$9+(36-1)*7)))</f>
        <v/>
      </c>
      <c r="AL10" s="106">
        <f>IF($A10="","",COUNTIFS('3. Registre des congés'!$A$5:$A$200,$A10,'3. Registre des congés'!$F$5:$F$200,"Approuvé",'3. Registre des congés'!$C$5:$C$200,"&lt;="&amp;('1. Configuration'!$C$9+(37-1)*7+6),'3. Registre des congés'!$D$5:$D$200,"&gt;="&amp;('1. Configuration'!$C$9+(37-1)*7)))</f>
        <v/>
      </c>
      <c r="AM10" s="106">
        <f>IF($A10="","",COUNTIFS('3. Registre des congés'!$A$5:$A$200,$A10,'3. Registre des congés'!$F$5:$F$200,"Approuvé",'3. Registre des congés'!$C$5:$C$200,"&lt;="&amp;('1. Configuration'!$C$9+(38-1)*7+6),'3. Registre des congés'!$D$5:$D$200,"&gt;="&amp;('1. Configuration'!$C$9+(38-1)*7)))</f>
        <v/>
      </c>
      <c r="AN10" s="106">
        <f>IF($A10="","",COUNTIFS('3. Registre des congés'!$A$5:$A$200,$A10,'3. Registre des congés'!$F$5:$F$200,"Approuvé",'3. Registre des congés'!$C$5:$C$200,"&lt;="&amp;('1. Configuration'!$C$9+(39-1)*7+6),'3. Registre des congés'!$D$5:$D$200,"&gt;="&amp;('1. Configuration'!$C$9+(39-1)*7)))</f>
        <v/>
      </c>
      <c r="AO10" s="106">
        <f>IF($A10="","",COUNTIFS('3. Registre des congés'!$A$5:$A$200,$A10,'3. Registre des congés'!$F$5:$F$200,"Approuvé",'3. Registre des congés'!$C$5:$C$200,"&lt;="&amp;('1. Configuration'!$C$9+(40-1)*7+6),'3. Registre des congés'!$D$5:$D$200,"&gt;="&amp;('1. Configuration'!$C$9+(40-1)*7)))</f>
        <v/>
      </c>
      <c r="AP10" s="106">
        <f>IF($A10="","",COUNTIFS('3. Registre des congés'!$A$5:$A$200,$A10,'3. Registre des congés'!$F$5:$F$200,"Approuvé",'3. Registre des congés'!$C$5:$C$200,"&lt;="&amp;('1. Configuration'!$C$9+(41-1)*7+6),'3. Registre des congés'!$D$5:$D$200,"&gt;="&amp;('1. Configuration'!$C$9+(41-1)*7)))</f>
        <v/>
      </c>
      <c r="AQ10" s="106">
        <f>IF($A10="","",COUNTIFS('3. Registre des congés'!$A$5:$A$200,$A10,'3. Registre des congés'!$F$5:$F$200,"Approuvé",'3. Registre des congés'!$C$5:$C$200,"&lt;="&amp;('1. Configuration'!$C$9+(42-1)*7+6),'3. Registre des congés'!$D$5:$D$200,"&gt;="&amp;('1. Configuration'!$C$9+(42-1)*7)))</f>
        <v/>
      </c>
      <c r="AR10" s="106">
        <f>IF($A10="","",COUNTIFS('3. Registre des congés'!$A$5:$A$200,$A10,'3. Registre des congés'!$F$5:$F$200,"Approuvé",'3. Registre des congés'!$C$5:$C$200,"&lt;="&amp;('1. Configuration'!$C$9+(43-1)*7+6),'3. Registre des congés'!$D$5:$D$200,"&gt;="&amp;('1. Configuration'!$C$9+(43-1)*7)))</f>
        <v/>
      </c>
      <c r="AS10" s="106">
        <f>IF($A10="","",COUNTIFS('3. Registre des congés'!$A$5:$A$200,$A10,'3. Registre des congés'!$F$5:$F$200,"Approuvé",'3. Registre des congés'!$C$5:$C$200,"&lt;="&amp;('1. Configuration'!$C$9+(44-1)*7+6),'3. Registre des congés'!$D$5:$D$200,"&gt;="&amp;('1. Configuration'!$C$9+(44-1)*7)))</f>
        <v/>
      </c>
      <c r="AT10" s="106">
        <f>IF($A10="","",COUNTIFS('3. Registre des congés'!$A$5:$A$200,$A10,'3. Registre des congés'!$F$5:$F$200,"Approuvé",'3. Registre des congés'!$C$5:$C$200,"&lt;="&amp;('1. Configuration'!$C$9+(45-1)*7+6),'3. Registre des congés'!$D$5:$D$200,"&gt;="&amp;('1. Configuration'!$C$9+(45-1)*7)))</f>
        <v/>
      </c>
      <c r="AU10" s="106">
        <f>IF($A10="","",COUNTIFS('3. Registre des congés'!$A$5:$A$200,$A10,'3. Registre des congés'!$F$5:$F$200,"Approuvé",'3. Registre des congés'!$C$5:$C$200,"&lt;="&amp;('1. Configuration'!$C$9+(46-1)*7+6),'3. Registre des congés'!$D$5:$D$200,"&gt;="&amp;('1. Configuration'!$C$9+(46-1)*7)))</f>
        <v/>
      </c>
      <c r="AV10" s="106">
        <f>IF($A10="","",COUNTIFS('3. Registre des congés'!$A$5:$A$200,$A10,'3. Registre des congés'!$F$5:$F$200,"Approuvé",'3. Registre des congés'!$C$5:$C$200,"&lt;="&amp;('1. Configuration'!$C$9+(47-1)*7+6),'3. Registre des congés'!$D$5:$D$200,"&gt;="&amp;('1. Configuration'!$C$9+(47-1)*7)))</f>
        <v/>
      </c>
      <c r="AW10" s="106">
        <f>IF($A10="","",COUNTIFS('3. Registre des congés'!$A$5:$A$200,$A10,'3. Registre des congés'!$F$5:$F$200,"Approuvé",'3. Registre des congés'!$C$5:$C$200,"&lt;="&amp;('1. Configuration'!$C$9+(48-1)*7+6),'3. Registre des congés'!$D$5:$D$200,"&gt;="&amp;('1. Configuration'!$C$9+(48-1)*7)))</f>
        <v/>
      </c>
      <c r="AX10" s="106">
        <f>IF($A10="","",COUNTIFS('3. Registre des congés'!$A$5:$A$200,$A10,'3. Registre des congés'!$F$5:$F$200,"Approuvé",'3. Registre des congés'!$C$5:$C$200,"&lt;="&amp;('1. Configuration'!$C$9+(49-1)*7+6),'3. Registre des congés'!$D$5:$D$200,"&gt;="&amp;('1. Configuration'!$C$9+(49-1)*7)))</f>
        <v/>
      </c>
      <c r="AY10" s="106">
        <f>IF($A10="","",COUNTIFS('3. Registre des congés'!$A$5:$A$200,$A10,'3. Registre des congés'!$F$5:$F$200,"Approuvé",'3. Registre des congés'!$C$5:$C$200,"&lt;="&amp;('1. Configuration'!$C$9+(50-1)*7+6),'3. Registre des congés'!$D$5:$D$200,"&gt;="&amp;('1. Configuration'!$C$9+(50-1)*7)))</f>
        <v/>
      </c>
      <c r="AZ10" s="106">
        <f>IF($A10="","",COUNTIFS('3. Registre des congés'!$A$5:$A$200,$A10,'3. Registre des congés'!$F$5:$F$200,"Approuvé",'3. Registre des congés'!$C$5:$C$200,"&lt;="&amp;('1. Configuration'!$C$9+(51-1)*7+6),'3. Registre des congés'!$D$5:$D$200,"&gt;="&amp;('1. Configuration'!$C$9+(51-1)*7)))</f>
        <v/>
      </c>
      <c r="BA10" s="106">
        <f>IF($A10="","",COUNTIFS('3. Registre des congés'!$A$5:$A$200,$A10,'3. Registre des congés'!$F$5:$F$200,"Approuvé",'3. Registre des congés'!$C$5:$C$200,"&lt;="&amp;('1. Configuration'!$C$9+(52-1)*7+6),'3. Registre des congés'!$D$5:$D$200,"&gt;="&amp;('1. Configuration'!$C$9+(52-1)*7)))</f>
        <v/>
      </c>
    </row>
    <row r="11" ht="18" customHeight="1" s="55">
      <c r="A11" s="105">
        <f>IF('2. Employés'!A11="","",'2. Employés'!A11)</f>
        <v/>
      </c>
      <c r="B11" s="106">
        <f>IF($A11="","",COUNTIFS('3. Registre des congés'!$A$5:$A$200,$A11,'3. Registre des congés'!$F$5:$F$200,"Approuvé",'3. Registre des congés'!$C$5:$C$200,"&lt;="&amp;('1. Configuration'!$C$9+(1-1)*7+6),'3. Registre des congés'!$D$5:$D$200,"&gt;="&amp;('1. Configuration'!$C$9+(1-1)*7)))</f>
        <v/>
      </c>
      <c r="C11" s="106">
        <f>IF($A11="","",COUNTIFS('3. Registre des congés'!$A$5:$A$200,$A11,'3. Registre des congés'!$F$5:$F$200,"Approuvé",'3. Registre des congés'!$C$5:$C$200,"&lt;="&amp;('1. Configuration'!$C$9+(2-1)*7+6),'3. Registre des congés'!$D$5:$D$200,"&gt;="&amp;('1. Configuration'!$C$9+(2-1)*7)))</f>
        <v/>
      </c>
      <c r="D11" s="106">
        <f>IF($A11="","",COUNTIFS('3. Registre des congés'!$A$5:$A$200,$A11,'3. Registre des congés'!$F$5:$F$200,"Approuvé",'3. Registre des congés'!$C$5:$C$200,"&lt;="&amp;('1. Configuration'!$C$9+(3-1)*7+6),'3. Registre des congés'!$D$5:$D$200,"&gt;="&amp;('1. Configuration'!$C$9+(3-1)*7)))</f>
        <v/>
      </c>
      <c r="E11" s="106">
        <f>IF($A11="","",COUNTIFS('3. Registre des congés'!$A$5:$A$200,$A11,'3. Registre des congés'!$F$5:$F$200,"Approuvé",'3. Registre des congés'!$C$5:$C$200,"&lt;="&amp;('1. Configuration'!$C$9+(4-1)*7+6),'3. Registre des congés'!$D$5:$D$200,"&gt;="&amp;('1. Configuration'!$C$9+(4-1)*7)))</f>
        <v/>
      </c>
      <c r="F11" s="106">
        <f>IF($A11="","",COUNTIFS('3. Registre des congés'!$A$5:$A$200,$A11,'3. Registre des congés'!$F$5:$F$200,"Approuvé",'3. Registre des congés'!$C$5:$C$200,"&lt;="&amp;('1. Configuration'!$C$9+(5-1)*7+6),'3. Registre des congés'!$D$5:$D$200,"&gt;="&amp;('1. Configuration'!$C$9+(5-1)*7)))</f>
        <v/>
      </c>
      <c r="G11" s="106">
        <f>IF($A11="","",COUNTIFS('3. Registre des congés'!$A$5:$A$200,$A11,'3. Registre des congés'!$F$5:$F$200,"Approuvé",'3. Registre des congés'!$C$5:$C$200,"&lt;="&amp;('1. Configuration'!$C$9+(6-1)*7+6),'3. Registre des congés'!$D$5:$D$200,"&gt;="&amp;('1. Configuration'!$C$9+(6-1)*7)))</f>
        <v/>
      </c>
      <c r="H11" s="106">
        <f>IF($A11="","",COUNTIFS('3. Registre des congés'!$A$5:$A$200,$A11,'3. Registre des congés'!$F$5:$F$200,"Approuvé",'3. Registre des congés'!$C$5:$C$200,"&lt;="&amp;('1. Configuration'!$C$9+(7-1)*7+6),'3. Registre des congés'!$D$5:$D$200,"&gt;="&amp;('1. Configuration'!$C$9+(7-1)*7)))</f>
        <v/>
      </c>
      <c r="I11" s="106">
        <f>IF($A11="","",COUNTIFS('3. Registre des congés'!$A$5:$A$200,$A11,'3. Registre des congés'!$F$5:$F$200,"Approuvé",'3. Registre des congés'!$C$5:$C$200,"&lt;="&amp;('1. Configuration'!$C$9+(8-1)*7+6),'3. Registre des congés'!$D$5:$D$200,"&gt;="&amp;('1. Configuration'!$C$9+(8-1)*7)))</f>
        <v/>
      </c>
      <c r="J11" s="106">
        <f>IF($A11="","",COUNTIFS('3. Registre des congés'!$A$5:$A$200,$A11,'3. Registre des congés'!$F$5:$F$200,"Approuvé",'3. Registre des congés'!$C$5:$C$200,"&lt;="&amp;('1. Configuration'!$C$9+(9-1)*7+6),'3. Registre des congés'!$D$5:$D$200,"&gt;="&amp;('1. Configuration'!$C$9+(9-1)*7)))</f>
        <v/>
      </c>
      <c r="K11" s="106">
        <f>IF($A11="","",COUNTIFS('3. Registre des congés'!$A$5:$A$200,$A11,'3. Registre des congés'!$F$5:$F$200,"Approuvé",'3. Registre des congés'!$C$5:$C$200,"&lt;="&amp;('1. Configuration'!$C$9+(10-1)*7+6),'3. Registre des congés'!$D$5:$D$200,"&gt;="&amp;('1. Configuration'!$C$9+(10-1)*7)))</f>
        <v/>
      </c>
      <c r="L11" s="106">
        <f>IF($A11="","",COUNTIFS('3. Registre des congés'!$A$5:$A$200,$A11,'3. Registre des congés'!$F$5:$F$200,"Approuvé",'3. Registre des congés'!$C$5:$C$200,"&lt;="&amp;('1. Configuration'!$C$9+(11-1)*7+6),'3. Registre des congés'!$D$5:$D$200,"&gt;="&amp;('1. Configuration'!$C$9+(11-1)*7)))</f>
        <v/>
      </c>
      <c r="M11" s="106">
        <f>IF($A11="","",COUNTIFS('3. Registre des congés'!$A$5:$A$200,$A11,'3. Registre des congés'!$F$5:$F$200,"Approuvé",'3. Registre des congés'!$C$5:$C$200,"&lt;="&amp;('1. Configuration'!$C$9+(12-1)*7+6),'3. Registre des congés'!$D$5:$D$200,"&gt;="&amp;('1. Configuration'!$C$9+(12-1)*7)))</f>
        <v/>
      </c>
      <c r="N11" s="106">
        <f>IF($A11="","",COUNTIFS('3. Registre des congés'!$A$5:$A$200,$A11,'3. Registre des congés'!$F$5:$F$200,"Approuvé",'3. Registre des congés'!$C$5:$C$200,"&lt;="&amp;('1. Configuration'!$C$9+(13-1)*7+6),'3. Registre des congés'!$D$5:$D$200,"&gt;="&amp;('1. Configuration'!$C$9+(13-1)*7)))</f>
        <v/>
      </c>
      <c r="O11" s="106">
        <f>IF($A11="","",COUNTIFS('3. Registre des congés'!$A$5:$A$200,$A11,'3. Registre des congés'!$F$5:$F$200,"Approuvé",'3. Registre des congés'!$C$5:$C$200,"&lt;="&amp;('1. Configuration'!$C$9+(14-1)*7+6),'3. Registre des congés'!$D$5:$D$200,"&gt;="&amp;('1. Configuration'!$C$9+(14-1)*7)))</f>
        <v/>
      </c>
      <c r="P11" s="106">
        <f>IF($A11="","",COUNTIFS('3. Registre des congés'!$A$5:$A$200,$A11,'3. Registre des congés'!$F$5:$F$200,"Approuvé",'3. Registre des congés'!$C$5:$C$200,"&lt;="&amp;('1. Configuration'!$C$9+(15-1)*7+6),'3. Registre des congés'!$D$5:$D$200,"&gt;="&amp;('1. Configuration'!$C$9+(15-1)*7)))</f>
        <v/>
      </c>
      <c r="Q11" s="106">
        <f>IF($A11="","",COUNTIFS('3. Registre des congés'!$A$5:$A$200,$A11,'3. Registre des congés'!$F$5:$F$200,"Approuvé",'3. Registre des congés'!$C$5:$C$200,"&lt;="&amp;('1. Configuration'!$C$9+(16-1)*7+6),'3. Registre des congés'!$D$5:$D$200,"&gt;="&amp;('1. Configuration'!$C$9+(16-1)*7)))</f>
        <v/>
      </c>
      <c r="R11" s="106">
        <f>IF($A11="","",COUNTIFS('3. Registre des congés'!$A$5:$A$200,$A11,'3. Registre des congés'!$F$5:$F$200,"Approuvé",'3. Registre des congés'!$C$5:$C$200,"&lt;="&amp;('1. Configuration'!$C$9+(17-1)*7+6),'3. Registre des congés'!$D$5:$D$200,"&gt;="&amp;('1. Configuration'!$C$9+(17-1)*7)))</f>
        <v/>
      </c>
      <c r="S11" s="106">
        <f>IF($A11="","",COUNTIFS('3. Registre des congés'!$A$5:$A$200,$A11,'3. Registre des congés'!$F$5:$F$200,"Approuvé",'3. Registre des congés'!$C$5:$C$200,"&lt;="&amp;('1. Configuration'!$C$9+(18-1)*7+6),'3. Registre des congés'!$D$5:$D$200,"&gt;="&amp;('1. Configuration'!$C$9+(18-1)*7)))</f>
        <v/>
      </c>
      <c r="T11" s="106">
        <f>IF($A11="","",COUNTIFS('3. Registre des congés'!$A$5:$A$200,$A11,'3. Registre des congés'!$F$5:$F$200,"Approuvé",'3. Registre des congés'!$C$5:$C$200,"&lt;="&amp;('1. Configuration'!$C$9+(19-1)*7+6),'3. Registre des congés'!$D$5:$D$200,"&gt;="&amp;('1. Configuration'!$C$9+(19-1)*7)))</f>
        <v/>
      </c>
      <c r="U11" s="106">
        <f>IF($A11="","",COUNTIFS('3. Registre des congés'!$A$5:$A$200,$A11,'3. Registre des congés'!$F$5:$F$200,"Approuvé",'3. Registre des congés'!$C$5:$C$200,"&lt;="&amp;('1. Configuration'!$C$9+(20-1)*7+6),'3. Registre des congés'!$D$5:$D$200,"&gt;="&amp;('1. Configuration'!$C$9+(20-1)*7)))</f>
        <v/>
      </c>
      <c r="V11" s="106">
        <f>IF($A11="","",COUNTIFS('3. Registre des congés'!$A$5:$A$200,$A11,'3. Registre des congés'!$F$5:$F$200,"Approuvé",'3. Registre des congés'!$C$5:$C$200,"&lt;="&amp;('1. Configuration'!$C$9+(21-1)*7+6),'3. Registre des congés'!$D$5:$D$200,"&gt;="&amp;('1. Configuration'!$C$9+(21-1)*7)))</f>
        <v/>
      </c>
      <c r="W11" s="106">
        <f>IF($A11="","",COUNTIFS('3. Registre des congés'!$A$5:$A$200,$A11,'3. Registre des congés'!$F$5:$F$200,"Approuvé",'3. Registre des congés'!$C$5:$C$200,"&lt;="&amp;('1. Configuration'!$C$9+(22-1)*7+6),'3. Registre des congés'!$D$5:$D$200,"&gt;="&amp;('1. Configuration'!$C$9+(22-1)*7)))</f>
        <v/>
      </c>
      <c r="X11" s="106">
        <f>IF($A11="","",COUNTIFS('3. Registre des congés'!$A$5:$A$200,$A11,'3. Registre des congés'!$F$5:$F$200,"Approuvé",'3. Registre des congés'!$C$5:$C$200,"&lt;="&amp;('1. Configuration'!$C$9+(23-1)*7+6),'3. Registre des congés'!$D$5:$D$200,"&gt;="&amp;('1. Configuration'!$C$9+(23-1)*7)))</f>
        <v/>
      </c>
      <c r="Y11" s="106">
        <f>IF($A11="","",COUNTIFS('3. Registre des congés'!$A$5:$A$200,$A11,'3. Registre des congés'!$F$5:$F$200,"Approuvé",'3. Registre des congés'!$C$5:$C$200,"&lt;="&amp;('1. Configuration'!$C$9+(24-1)*7+6),'3. Registre des congés'!$D$5:$D$200,"&gt;="&amp;('1. Configuration'!$C$9+(24-1)*7)))</f>
        <v/>
      </c>
      <c r="Z11" s="106">
        <f>IF($A11="","",COUNTIFS('3. Registre des congés'!$A$5:$A$200,$A11,'3. Registre des congés'!$F$5:$F$200,"Approuvé",'3. Registre des congés'!$C$5:$C$200,"&lt;="&amp;('1. Configuration'!$C$9+(25-1)*7+6),'3. Registre des congés'!$D$5:$D$200,"&gt;="&amp;('1. Configuration'!$C$9+(25-1)*7)))</f>
        <v/>
      </c>
      <c r="AA11" s="106">
        <f>IF($A11="","",COUNTIFS('3. Registre des congés'!$A$5:$A$200,$A11,'3. Registre des congés'!$F$5:$F$200,"Approuvé",'3. Registre des congés'!$C$5:$C$200,"&lt;="&amp;('1. Configuration'!$C$9+(26-1)*7+6),'3. Registre des congés'!$D$5:$D$200,"&gt;="&amp;('1. Configuration'!$C$9+(26-1)*7)))</f>
        <v/>
      </c>
      <c r="AB11" s="106">
        <f>IF($A11="","",COUNTIFS('3. Registre des congés'!$A$5:$A$200,$A11,'3. Registre des congés'!$F$5:$F$200,"Approuvé",'3. Registre des congés'!$C$5:$C$200,"&lt;="&amp;('1. Configuration'!$C$9+(27-1)*7+6),'3. Registre des congés'!$D$5:$D$200,"&gt;="&amp;('1. Configuration'!$C$9+(27-1)*7)))</f>
        <v/>
      </c>
      <c r="AC11" s="106">
        <f>IF($A11="","",COUNTIFS('3. Registre des congés'!$A$5:$A$200,$A11,'3. Registre des congés'!$F$5:$F$200,"Approuvé",'3. Registre des congés'!$C$5:$C$200,"&lt;="&amp;('1. Configuration'!$C$9+(28-1)*7+6),'3. Registre des congés'!$D$5:$D$200,"&gt;="&amp;('1. Configuration'!$C$9+(28-1)*7)))</f>
        <v/>
      </c>
      <c r="AD11" s="106">
        <f>IF($A11="","",COUNTIFS('3. Registre des congés'!$A$5:$A$200,$A11,'3. Registre des congés'!$F$5:$F$200,"Approuvé",'3. Registre des congés'!$C$5:$C$200,"&lt;="&amp;('1. Configuration'!$C$9+(29-1)*7+6),'3. Registre des congés'!$D$5:$D$200,"&gt;="&amp;('1. Configuration'!$C$9+(29-1)*7)))</f>
        <v/>
      </c>
      <c r="AE11" s="106">
        <f>IF($A11="","",COUNTIFS('3. Registre des congés'!$A$5:$A$200,$A11,'3. Registre des congés'!$F$5:$F$200,"Approuvé",'3. Registre des congés'!$C$5:$C$200,"&lt;="&amp;('1. Configuration'!$C$9+(30-1)*7+6),'3. Registre des congés'!$D$5:$D$200,"&gt;="&amp;('1. Configuration'!$C$9+(30-1)*7)))</f>
        <v/>
      </c>
      <c r="AF11" s="106">
        <f>IF($A11="","",COUNTIFS('3. Registre des congés'!$A$5:$A$200,$A11,'3. Registre des congés'!$F$5:$F$200,"Approuvé",'3. Registre des congés'!$C$5:$C$200,"&lt;="&amp;('1. Configuration'!$C$9+(31-1)*7+6),'3. Registre des congés'!$D$5:$D$200,"&gt;="&amp;('1. Configuration'!$C$9+(31-1)*7)))</f>
        <v/>
      </c>
      <c r="AG11" s="106">
        <f>IF($A11="","",COUNTIFS('3. Registre des congés'!$A$5:$A$200,$A11,'3. Registre des congés'!$F$5:$F$200,"Approuvé",'3. Registre des congés'!$C$5:$C$200,"&lt;="&amp;('1. Configuration'!$C$9+(32-1)*7+6),'3. Registre des congés'!$D$5:$D$200,"&gt;="&amp;('1. Configuration'!$C$9+(32-1)*7)))</f>
        <v/>
      </c>
      <c r="AH11" s="106">
        <f>IF($A11="","",COUNTIFS('3. Registre des congés'!$A$5:$A$200,$A11,'3. Registre des congés'!$F$5:$F$200,"Approuvé",'3. Registre des congés'!$C$5:$C$200,"&lt;="&amp;('1. Configuration'!$C$9+(33-1)*7+6),'3. Registre des congés'!$D$5:$D$200,"&gt;="&amp;('1. Configuration'!$C$9+(33-1)*7)))</f>
        <v/>
      </c>
      <c r="AI11" s="106">
        <f>IF($A11="","",COUNTIFS('3. Registre des congés'!$A$5:$A$200,$A11,'3. Registre des congés'!$F$5:$F$200,"Approuvé",'3. Registre des congés'!$C$5:$C$200,"&lt;="&amp;('1. Configuration'!$C$9+(34-1)*7+6),'3. Registre des congés'!$D$5:$D$200,"&gt;="&amp;('1. Configuration'!$C$9+(34-1)*7)))</f>
        <v/>
      </c>
      <c r="AJ11" s="106">
        <f>IF($A11="","",COUNTIFS('3. Registre des congés'!$A$5:$A$200,$A11,'3. Registre des congés'!$F$5:$F$200,"Approuvé",'3. Registre des congés'!$C$5:$C$200,"&lt;="&amp;('1. Configuration'!$C$9+(35-1)*7+6),'3. Registre des congés'!$D$5:$D$200,"&gt;="&amp;('1. Configuration'!$C$9+(35-1)*7)))</f>
        <v/>
      </c>
      <c r="AK11" s="106">
        <f>IF($A11="","",COUNTIFS('3. Registre des congés'!$A$5:$A$200,$A11,'3. Registre des congés'!$F$5:$F$200,"Approuvé",'3. Registre des congés'!$C$5:$C$200,"&lt;="&amp;('1. Configuration'!$C$9+(36-1)*7+6),'3. Registre des congés'!$D$5:$D$200,"&gt;="&amp;('1. Configuration'!$C$9+(36-1)*7)))</f>
        <v/>
      </c>
      <c r="AL11" s="106">
        <f>IF($A11="","",COUNTIFS('3. Registre des congés'!$A$5:$A$200,$A11,'3. Registre des congés'!$F$5:$F$200,"Approuvé",'3. Registre des congés'!$C$5:$C$200,"&lt;="&amp;('1. Configuration'!$C$9+(37-1)*7+6),'3. Registre des congés'!$D$5:$D$200,"&gt;="&amp;('1. Configuration'!$C$9+(37-1)*7)))</f>
        <v/>
      </c>
      <c r="AM11" s="106">
        <f>IF($A11="","",COUNTIFS('3. Registre des congés'!$A$5:$A$200,$A11,'3. Registre des congés'!$F$5:$F$200,"Approuvé",'3. Registre des congés'!$C$5:$C$200,"&lt;="&amp;('1. Configuration'!$C$9+(38-1)*7+6),'3. Registre des congés'!$D$5:$D$200,"&gt;="&amp;('1. Configuration'!$C$9+(38-1)*7)))</f>
        <v/>
      </c>
      <c r="AN11" s="106">
        <f>IF($A11="","",COUNTIFS('3. Registre des congés'!$A$5:$A$200,$A11,'3. Registre des congés'!$F$5:$F$200,"Approuvé",'3. Registre des congés'!$C$5:$C$200,"&lt;="&amp;('1. Configuration'!$C$9+(39-1)*7+6),'3. Registre des congés'!$D$5:$D$200,"&gt;="&amp;('1. Configuration'!$C$9+(39-1)*7)))</f>
        <v/>
      </c>
      <c r="AO11" s="106">
        <f>IF($A11="","",COUNTIFS('3. Registre des congés'!$A$5:$A$200,$A11,'3. Registre des congés'!$F$5:$F$200,"Approuvé",'3. Registre des congés'!$C$5:$C$200,"&lt;="&amp;('1. Configuration'!$C$9+(40-1)*7+6),'3. Registre des congés'!$D$5:$D$200,"&gt;="&amp;('1. Configuration'!$C$9+(40-1)*7)))</f>
        <v/>
      </c>
      <c r="AP11" s="106">
        <f>IF($A11="","",COUNTIFS('3. Registre des congés'!$A$5:$A$200,$A11,'3. Registre des congés'!$F$5:$F$200,"Approuvé",'3. Registre des congés'!$C$5:$C$200,"&lt;="&amp;('1. Configuration'!$C$9+(41-1)*7+6),'3. Registre des congés'!$D$5:$D$200,"&gt;="&amp;('1. Configuration'!$C$9+(41-1)*7)))</f>
        <v/>
      </c>
      <c r="AQ11" s="106">
        <f>IF($A11="","",COUNTIFS('3. Registre des congés'!$A$5:$A$200,$A11,'3. Registre des congés'!$F$5:$F$200,"Approuvé",'3. Registre des congés'!$C$5:$C$200,"&lt;="&amp;('1. Configuration'!$C$9+(42-1)*7+6),'3. Registre des congés'!$D$5:$D$200,"&gt;="&amp;('1. Configuration'!$C$9+(42-1)*7)))</f>
        <v/>
      </c>
      <c r="AR11" s="106">
        <f>IF($A11="","",COUNTIFS('3. Registre des congés'!$A$5:$A$200,$A11,'3. Registre des congés'!$F$5:$F$200,"Approuvé",'3. Registre des congés'!$C$5:$C$200,"&lt;="&amp;('1. Configuration'!$C$9+(43-1)*7+6),'3. Registre des congés'!$D$5:$D$200,"&gt;="&amp;('1. Configuration'!$C$9+(43-1)*7)))</f>
        <v/>
      </c>
      <c r="AS11" s="106">
        <f>IF($A11="","",COUNTIFS('3. Registre des congés'!$A$5:$A$200,$A11,'3. Registre des congés'!$F$5:$F$200,"Approuvé",'3. Registre des congés'!$C$5:$C$200,"&lt;="&amp;('1. Configuration'!$C$9+(44-1)*7+6),'3. Registre des congés'!$D$5:$D$200,"&gt;="&amp;('1. Configuration'!$C$9+(44-1)*7)))</f>
        <v/>
      </c>
      <c r="AT11" s="106">
        <f>IF($A11="","",COUNTIFS('3. Registre des congés'!$A$5:$A$200,$A11,'3. Registre des congés'!$F$5:$F$200,"Approuvé",'3. Registre des congés'!$C$5:$C$200,"&lt;="&amp;('1. Configuration'!$C$9+(45-1)*7+6),'3. Registre des congés'!$D$5:$D$200,"&gt;="&amp;('1. Configuration'!$C$9+(45-1)*7)))</f>
        <v/>
      </c>
      <c r="AU11" s="106">
        <f>IF($A11="","",COUNTIFS('3. Registre des congés'!$A$5:$A$200,$A11,'3. Registre des congés'!$F$5:$F$200,"Approuvé",'3. Registre des congés'!$C$5:$C$200,"&lt;="&amp;('1. Configuration'!$C$9+(46-1)*7+6),'3. Registre des congés'!$D$5:$D$200,"&gt;="&amp;('1. Configuration'!$C$9+(46-1)*7)))</f>
        <v/>
      </c>
      <c r="AV11" s="106">
        <f>IF($A11="","",COUNTIFS('3. Registre des congés'!$A$5:$A$200,$A11,'3. Registre des congés'!$F$5:$F$200,"Approuvé",'3. Registre des congés'!$C$5:$C$200,"&lt;="&amp;('1. Configuration'!$C$9+(47-1)*7+6),'3. Registre des congés'!$D$5:$D$200,"&gt;="&amp;('1. Configuration'!$C$9+(47-1)*7)))</f>
        <v/>
      </c>
      <c r="AW11" s="106">
        <f>IF($A11="","",COUNTIFS('3. Registre des congés'!$A$5:$A$200,$A11,'3. Registre des congés'!$F$5:$F$200,"Approuvé",'3. Registre des congés'!$C$5:$C$200,"&lt;="&amp;('1. Configuration'!$C$9+(48-1)*7+6),'3. Registre des congés'!$D$5:$D$200,"&gt;="&amp;('1. Configuration'!$C$9+(48-1)*7)))</f>
        <v/>
      </c>
      <c r="AX11" s="106">
        <f>IF($A11="","",COUNTIFS('3. Registre des congés'!$A$5:$A$200,$A11,'3. Registre des congés'!$F$5:$F$200,"Approuvé",'3. Registre des congés'!$C$5:$C$200,"&lt;="&amp;('1. Configuration'!$C$9+(49-1)*7+6),'3. Registre des congés'!$D$5:$D$200,"&gt;="&amp;('1. Configuration'!$C$9+(49-1)*7)))</f>
        <v/>
      </c>
      <c r="AY11" s="106">
        <f>IF($A11="","",COUNTIFS('3. Registre des congés'!$A$5:$A$200,$A11,'3. Registre des congés'!$F$5:$F$200,"Approuvé",'3. Registre des congés'!$C$5:$C$200,"&lt;="&amp;('1. Configuration'!$C$9+(50-1)*7+6),'3. Registre des congés'!$D$5:$D$200,"&gt;="&amp;('1. Configuration'!$C$9+(50-1)*7)))</f>
        <v/>
      </c>
      <c r="AZ11" s="106">
        <f>IF($A11="","",COUNTIFS('3. Registre des congés'!$A$5:$A$200,$A11,'3. Registre des congés'!$F$5:$F$200,"Approuvé",'3. Registre des congés'!$C$5:$C$200,"&lt;="&amp;('1. Configuration'!$C$9+(51-1)*7+6),'3. Registre des congés'!$D$5:$D$200,"&gt;="&amp;('1. Configuration'!$C$9+(51-1)*7)))</f>
        <v/>
      </c>
      <c r="BA11" s="106">
        <f>IF($A11="","",COUNTIFS('3. Registre des congés'!$A$5:$A$200,$A11,'3. Registre des congés'!$F$5:$F$200,"Approuvé",'3. Registre des congés'!$C$5:$C$200,"&lt;="&amp;('1. Configuration'!$C$9+(52-1)*7+6),'3. Registre des congés'!$D$5:$D$200,"&gt;="&amp;('1. Configuration'!$C$9+(52-1)*7)))</f>
        <v/>
      </c>
    </row>
    <row r="12" ht="18" customHeight="1" s="55">
      <c r="A12" s="105">
        <f>IF('2. Employés'!A12="","",'2. Employés'!A12)</f>
        <v/>
      </c>
      <c r="B12" s="106">
        <f>IF($A12="","",COUNTIFS('3. Registre des congés'!$A$5:$A$200,$A12,'3. Registre des congés'!$F$5:$F$200,"Approuvé",'3. Registre des congés'!$C$5:$C$200,"&lt;="&amp;('1. Configuration'!$C$9+(1-1)*7+6),'3. Registre des congés'!$D$5:$D$200,"&gt;="&amp;('1. Configuration'!$C$9+(1-1)*7)))</f>
        <v/>
      </c>
      <c r="C12" s="106">
        <f>IF($A12="","",COUNTIFS('3. Registre des congés'!$A$5:$A$200,$A12,'3. Registre des congés'!$F$5:$F$200,"Approuvé",'3. Registre des congés'!$C$5:$C$200,"&lt;="&amp;('1. Configuration'!$C$9+(2-1)*7+6),'3. Registre des congés'!$D$5:$D$200,"&gt;="&amp;('1. Configuration'!$C$9+(2-1)*7)))</f>
        <v/>
      </c>
      <c r="D12" s="106">
        <f>IF($A12="","",COUNTIFS('3. Registre des congés'!$A$5:$A$200,$A12,'3. Registre des congés'!$F$5:$F$200,"Approuvé",'3. Registre des congés'!$C$5:$C$200,"&lt;="&amp;('1. Configuration'!$C$9+(3-1)*7+6),'3. Registre des congés'!$D$5:$D$200,"&gt;="&amp;('1. Configuration'!$C$9+(3-1)*7)))</f>
        <v/>
      </c>
      <c r="E12" s="106">
        <f>IF($A12="","",COUNTIFS('3. Registre des congés'!$A$5:$A$200,$A12,'3. Registre des congés'!$F$5:$F$200,"Approuvé",'3. Registre des congés'!$C$5:$C$200,"&lt;="&amp;('1. Configuration'!$C$9+(4-1)*7+6),'3. Registre des congés'!$D$5:$D$200,"&gt;="&amp;('1. Configuration'!$C$9+(4-1)*7)))</f>
        <v/>
      </c>
      <c r="F12" s="106">
        <f>IF($A12="","",COUNTIFS('3. Registre des congés'!$A$5:$A$200,$A12,'3. Registre des congés'!$F$5:$F$200,"Approuvé",'3. Registre des congés'!$C$5:$C$200,"&lt;="&amp;('1. Configuration'!$C$9+(5-1)*7+6),'3. Registre des congés'!$D$5:$D$200,"&gt;="&amp;('1. Configuration'!$C$9+(5-1)*7)))</f>
        <v/>
      </c>
      <c r="G12" s="106">
        <f>IF($A12="","",COUNTIFS('3. Registre des congés'!$A$5:$A$200,$A12,'3. Registre des congés'!$F$5:$F$200,"Approuvé",'3. Registre des congés'!$C$5:$C$200,"&lt;="&amp;('1. Configuration'!$C$9+(6-1)*7+6),'3. Registre des congés'!$D$5:$D$200,"&gt;="&amp;('1. Configuration'!$C$9+(6-1)*7)))</f>
        <v/>
      </c>
      <c r="H12" s="106">
        <f>IF($A12="","",COUNTIFS('3. Registre des congés'!$A$5:$A$200,$A12,'3. Registre des congés'!$F$5:$F$200,"Approuvé",'3. Registre des congés'!$C$5:$C$200,"&lt;="&amp;('1. Configuration'!$C$9+(7-1)*7+6),'3. Registre des congés'!$D$5:$D$200,"&gt;="&amp;('1. Configuration'!$C$9+(7-1)*7)))</f>
        <v/>
      </c>
      <c r="I12" s="106">
        <f>IF($A12="","",COUNTIFS('3. Registre des congés'!$A$5:$A$200,$A12,'3. Registre des congés'!$F$5:$F$200,"Approuvé",'3. Registre des congés'!$C$5:$C$200,"&lt;="&amp;('1. Configuration'!$C$9+(8-1)*7+6),'3. Registre des congés'!$D$5:$D$200,"&gt;="&amp;('1. Configuration'!$C$9+(8-1)*7)))</f>
        <v/>
      </c>
      <c r="J12" s="106">
        <f>IF($A12="","",COUNTIFS('3. Registre des congés'!$A$5:$A$200,$A12,'3. Registre des congés'!$F$5:$F$200,"Approuvé",'3. Registre des congés'!$C$5:$C$200,"&lt;="&amp;('1. Configuration'!$C$9+(9-1)*7+6),'3. Registre des congés'!$D$5:$D$200,"&gt;="&amp;('1. Configuration'!$C$9+(9-1)*7)))</f>
        <v/>
      </c>
      <c r="K12" s="106">
        <f>IF($A12="","",COUNTIFS('3. Registre des congés'!$A$5:$A$200,$A12,'3. Registre des congés'!$F$5:$F$200,"Approuvé",'3. Registre des congés'!$C$5:$C$200,"&lt;="&amp;('1. Configuration'!$C$9+(10-1)*7+6),'3. Registre des congés'!$D$5:$D$200,"&gt;="&amp;('1. Configuration'!$C$9+(10-1)*7)))</f>
        <v/>
      </c>
      <c r="L12" s="106">
        <f>IF($A12="","",COUNTIFS('3. Registre des congés'!$A$5:$A$200,$A12,'3. Registre des congés'!$F$5:$F$200,"Approuvé",'3. Registre des congés'!$C$5:$C$200,"&lt;="&amp;('1. Configuration'!$C$9+(11-1)*7+6),'3. Registre des congés'!$D$5:$D$200,"&gt;="&amp;('1. Configuration'!$C$9+(11-1)*7)))</f>
        <v/>
      </c>
      <c r="M12" s="106">
        <f>IF($A12="","",COUNTIFS('3. Registre des congés'!$A$5:$A$200,$A12,'3. Registre des congés'!$F$5:$F$200,"Approuvé",'3. Registre des congés'!$C$5:$C$200,"&lt;="&amp;('1. Configuration'!$C$9+(12-1)*7+6),'3. Registre des congés'!$D$5:$D$200,"&gt;="&amp;('1. Configuration'!$C$9+(12-1)*7)))</f>
        <v/>
      </c>
      <c r="N12" s="106">
        <f>IF($A12="","",COUNTIFS('3. Registre des congés'!$A$5:$A$200,$A12,'3. Registre des congés'!$F$5:$F$200,"Approuvé",'3. Registre des congés'!$C$5:$C$200,"&lt;="&amp;('1. Configuration'!$C$9+(13-1)*7+6),'3. Registre des congés'!$D$5:$D$200,"&gt;="&amp;('1. Configuration'!$C$9+(13-1)*7)))</f>
        <v/>
      </c>
      <c r="O12" s="106">
        <f>IF($A12="","",COUNTIFS('3. Registre des congés'!$A$5:$A$200,$A12,'3. Registre des congés'!$F$5:$F$200,"Approuvé",'3. Registre des congés'!$C$5:$C$200,"&lt;="&amp;('1. Configuration'!$C$9+(14-1)*7+6),'3. Registre des congés'!$D$5:$D$200,"&gt;="&amp;('1. Configuration'!$C$9+(14-1)*7)))</f>
        <v/>
      </c>
      <c r="P12" s="106">
        <f>IF($A12="","",COUNTIFS('3. Registre des congés'!$A$5:$A$200,$A12,'3. Registre des congés'!$F$5:$F$200,"Approuvé",'3. Registre des congés'!$C$5:$C$200,"&lt;="&amp;('1. Configuration'!$C$9+(15-1)*7+6),'3. Registre des congés'!$D$5:$D$200,"&gt;="&amp;('1. Configuration'!$C$9+(15-1)*7)))</f>
        <v/>
      </c>
      <c r="Q12" s="106">
        <f>IF($A12="","",COUNTIFS('3. Registre des congés'!$A$5:$A$200,$A12,'3. Registre des congés'!$F$5:$F$200,"Approuvé",'3. Registre des congés'!$C$5:$C$200,"&lt;="&amp;('1. Configuration'!$C$9+(16-1)*7+6),'3. Registre des congés'!$D$5:$D$200,"&gt;="&amp;('1. Configuration'!$C$9+(16-1)*7)))</f>
        <v/>
      </c>
      <c r="R12" s="106">
        <f>IF($A12="","",COUNTIFS('3. Registre des congés'!$A$5:$A$200,$A12,'3. Registre des congés'!$F$5:$F$200,"Approuvé",'3. Registre des congés'!$C$5:$C$200,"&lt;="&amp;('1. Configuration'!$C$9+(17-1)*7+6),'3. Registre des congés'!$D$5:$D$200,"&gt;="&amp;('1. Configuration'!$C$9+(17-1)*7)))</f>
        <v/>
      </c>
      <c r="S12" s="106">
        <f>IF($A12="","",COUNTIFS('3. Registre des congés'!$A$5:$A$200,$A12,'3. Registre des congés'!$F$5:$F$200,"Approuvé",'3. Registre des congés'!$C$5:$C$200,"&lt;="&amp;('1. Configuration'!$C$9+(18-1)*7+6),'3. Registre des congés'!$D$5:$D$200,"&gt;="&amp;('1. Configuration'!$C$9+(18-1)*7)))</f>
        <v/>
      </c>
      <c r="T12" s="106">
        <f>IF($A12="","",COUNTIFS('3. Registre des congés'!$A$5:$A$200,$A12,'3. Registre des congés'!$F$5:$F$200,"Approuvé",'3. Registre des congés'!$C$5:$C$200,"&lt;="&amp;('1. Configuration'!$C$9+(19-1)*7+6),'3. Registre des congés'!$D$5:$D$200,"&gt;="&amp;('1. Configuration'!$C$9+(19-1)*7)))</f>
        <v/>
      </c>
      <c r="U12" s="106">
        <f>IF($A12="","",COUNTIFS('3. Registre des congés'!$A$5:$A$200,$A12,'3. Registre des congés'!$F$5:$F$200,"Approuvé",'3. Registre des congés'!$C$5:$C$200,"&lt;="&amp;('1. Configuration'!$C$9+(20-1)*7+6),'3. Registre des congés'!$D$5:$D$200,"&gt;="&amp;('1. Configuration'!$C$9+(20-1)*7)))</f>
        <v/>
      </c>
      <c r="V12" s="106">
        <f>IF($A12="","",COUNTIFS('3. Registre des congés'!$A$5:$A$200,$A12,'3. Registre des congés'!$F$5:$F$200,"Approuvé",'3. Registre des congés'!$C$5:$C$200,"&lt;="&amp;('1. Configuration'!$C$9+(21-1)*7+6),'3. Registre des congés'!$D$5:$D$200,"&gt;="&amp;('1. Configuration'!$C$9+(21-1)*7)))</f>
        <v/>
      </c>
      <c r="W12" s="106">
        <f>IF($A12="","",COUNTIFS('3. Registre des congés'!$A$5:$A$200,$A12,'3. Registre des congés'!$F$5:$F$200,"Approuvé",'3. Registre des congés'!$C$5:$C$200,"&lt;="&amp;('1. Configuration'!$C$9+(22-1)*7+6),'3. Registre des congés'!$D$5:$D$200,"&gt;="&amp;('1. Configuration'!$C$9+(22-1)*7)))</f>
        <v/>
      </c>
      <c r="X12" s="106">
        <f>IF($A12="","",COUNTIFS('3. Registre des congés'!$A$5:$A$200,$A12,'3. Registre des congés'!$F$5:$F$200,"Approuvé",'3. Registre des congés'!$C$5:$C$200,"&lt;="&amp;('1. Configuration'!$C$9+(23-1)*7+6),'3. Registre des congés'!$D$5:$D$200,"&gt;="&amp;('1. Configuration'!$C$9+(23-1)*7)))</f>
        <v/>
      </c>
      <c r="Y12" s="106">
        <f>IF($A12="","",COUNTIFS('3. Registre des congés'!$A$5:$A$200,$A12,'3. Registre des congés'!$F$5:$F$200,"Approuvé",'3. Registre des congés'!$C$5:$C$200,"&lt;="&amp;('1. Configuration'!$C$9+(24-1)*7+6),'3. Registre des congés'!$D$5:$D$200,"&gt;="&amp;('1. Configuration'!$C$9+(24-1)*7)))</f>
        <v/>
      </c>
      <c r="Z12" s="106">
        <f>IF($A12="","",COUNTIFS('3. Registre des congés'!$A$5:$A$200,$A12,'3. Registre des congés'!$F$5:$F$200,"Approuvé",'3. Registre des congés'!$C$5:$C$200,"&lt;="&amp;('1. Configuration'!$C$9+(25-1)*7+6),'3. Registre des congés'!$D$5:$D$200,"&gt;="&amp;('1. Configuration'!$C$9+(25-1)*7)))</f>
        <v/>
      </c>
      <c r="AA12" s="106">
        <f>IF($A12="","",COUNTIFS('3. Registre des congés'!$A$5:$A$200,$A12,'3. Registre des congés'!$F$5:$F$200,"Approuvé",'3. Registre des congés'!$C$5:$C$200,"&lt;="&amp;('1. Configuration'!$C$9+(26-1)*7+6),'3. Registre des congés'!$D$5:$D$200,"&gt;="&amp;('1. Configuration'!$C$9+(26-1)*7)))</f>
        <v/>
      </c>
      <c r="AB12" s="106">
        <f>IF($A12="","",COUNTIFS('3. Registre des congés'!$A$5:$A$200,$A12,'3. Registre des congés'!$F$5:$F$200,"Approuvé",'3. Registre des congés'!$C$5:$C$200,"&lt;="&amp;('1. Configuration'!$C$9+(27-1)*7+6),'3. Registre des congés'!$D$5:$D$200,"&gt;="&amp;('1. Configuration'!$C$9+(27-1)*7)))</f>
        <v/>
      </c>
      <c r="AC12" s="106">
        <f>IF($A12="","",COUNTIFS('3. Registre des congés'!$A$5:$A$200,$A12,'3. Registre des congés'!$F$5:$F$200,"Approuvé",'3. Registre des congés'!$C$5:$C$200,"&lt;="&amp;('1. Configuration'!$C$9+(28-1)*7+6),'3. Registre des congés'!$D$5:$D$200,"&gt;="&amp;('1. Configuration'!$C$9+(28-1)*7)))</f>
        <v/>
      </c>
      <c r="AD12" s="106">
        <f>IF($A12="","",COUNTIFS('3. Registre des congés'!$A$5:$A$200,$A12,'3. Registre des congés'!$F$5:$F$200,"Approuvé",'3. Registre des congés'!$C$5:$C$200,"&lt;="&amp;('1. Configuration'!$C$9+(29-1)*7+6),'3. Registre des congés'!$D$5:$D$200,"&gt;="&amp;('1. Configuration'!$C$9+(29-1)*7)))</f>
        <v/>
      </c>
      <c r="AE12" s="106">
        <f>IF($A12="","",COUNTIFS('3. Registre des congés'!$A$5:$A$200,$A12,'3. Registre des congés'!$F$5:$F$200,"Approuvé",'3. Registre des congés'!$C$5:$C$200,"&lt;="&amp;('1. Configuration'!$C$9+(30-1)*7+6),'3. Registre des congés'!$D$5:$D$200,"&gt;="&amp;('1. Configuration'!$C$9+(30-1)*7)))</f>
        <v/>
      </c>
      <c r="AF12" s="106">
        <f>IF($A12="","",COUNTIFS('3. Registre des congés'!$A$5:$A$200,$A12,'3. Registre des congés'!$F$5:$F$200,"Approuvé",'3. Registre des congés'!$C$5:$C$200,"&lt;="&amp;('1. Configuration'!$C$9+(31-1)*7+6),'3. Registre des congés'!$D$5:$D$200,"&gt;="&amp;('1. Configuration'!$C$9+(31-1)*7)))</f>
        <v/>
      </c>
      <c r="AG12" s="106">
        <f>IF($A12="","",COUNTIFS('3. Registre des congés'!$A$5:$A$200,$A12,'3. Registre des congés'!$F$5:$F$200,"Approuvé",'3. Registre des congés'!$C$5:$C$200,"&lt;="&amp;('1. Configuration'!$C$9+(32-1)*7+6),'3. Registre des congés'!$D$5:$D$200,"&gt;="&amp;('1. Configuration'!$C$9+(32-1)*7)))</f>
        <v/>
      </c>
      <c r="AH12" s="106">
        <f>IF($A12="","",COUNTIFS('3. Registre des congés'!$A$5:$A$200,$A12,'3. Registre des congés'!$F$5:$F$200,"Approuvé",'3. Registre des congés'!$C$5:$C$200,"&lt;="&amp;('1. Configuration'!$C$9+(33-1)*7+6),'3. Registre des congés'!$D$5:$D$200,"&gt;="&amp;('1. Configuration'!$C$9+(33-1)*7)))</f>
        <v/>
      </c>
      <c r="AI12" s="106">
        <f>IF($A12="","",COUNTIFS('3. Registre des congés'!$A$5:$A$200,$A12,'3. Registre des congés'!$F$5:$F$200,"Approuvé",'3. Registre des congés'!$C$5:$C$200,"&lt;="&amp;('1. Configuration'!$C$9+(34-1)*7+6),'3. Registre des congés'!$D$5:$D$200,"&gt;="&amp;('1. Configuration'!$C$9+(34-1)*7)))</f>
        <v/>
      </c>
      <c r="AJ12" s="106">
        <f>IF($A12="","",COUNTIFS('3. Registre des congés'!$A$5:$A$200,$A12,'3. Registre des congés'!$F$5:$F$200,"Approuvé",'3. Registre des congés'!$C$5:$C$200,"&lt;="&amp;('1. Configuration'!$C$9+(35-1)*7+6),'3. Registre des congés'!$D$5:$D$200,"&gt;="&amp;('1. Configuration'!$C$9+(35-1)*7)))</f>
        <v/>
      </c>
      <c r="AK12" s="106">
        <f>IF($A12="","",COUNTIFS('3. Registre des congés'!$A$5:$A$200,$A12,'3. Registre des congés'!$F$5:$F$200,"Approuvé",'3. Registre des congés'!$C$5:$C$200,"&lt;="&amp;('1. Configuration'!$C$9+(36-1)*7+6),'3. Registre des congés'!$D$5:$D$200,"&gt;="&amp;('1. Configuration'!$C$9+(36-1)*7)))</f>
        <v/>
      </c>
      <c r="AL12" s="106">
        <f>IF($A12="","",COUNTIFS('3. Registre des congés'!$A$5:$A$200,$A12,'3. Registre des congés'!$F$5:$F$200,"Approuvé",'3. Registre des congés'!$C$5:$C$200,"&lt;="&amp;('1. Configuration'!$C$9+(37-1)*7+6),'3. Registre des congés'!$D$5:$D$200,"&gt;="&amp;('1. Configuration'!$C$9+(37-1)*7)))</f>
        <v/>
      </c>
      <c r="AM12" s="106">
        <f>IF($A12="","",COUNTIFS('3. Registre des congés'!$A$5:$A$200,$A12,'3. Registre des congés'!$F$5:$F$200,"Approuvé",'3. Registre des congés'!$C$5:$C$200,"&lt;="&amp;('1. Configuration'!$C$9+(38-1)*7+6),'3. Registre des congés'!$D$5:$D$200,"&gt;="&amp;('1. Configuration'!$C$9+(38-1)*7)))</f>
        <v/>
      </c>
      <c r="AN12" s="106">
        <f>IF($A12="","",COUNTIFS('3. Registre des congés'!$A$5:$A$200,$A12,'3. Registre des congés'!$F$5:$F$200,"Approuvé",'3. Registre des congés'!$C$5:$C$200,"&lt;="&amp;('1. Configuration'!$C$9+(39-1)*7+6),'3. Registre des congés'!$D$5:$D$200,"&gt;="&amp;('1. Configuration'!$C$9+(39-1)*7)))</f>
        <v/>
      </c>
      <c r="AO12" s="106">
        <f>IF($A12="","",COUNTIFS('3. Registre des congés'!$A$5:$A$200,$A12,'3. Registre des congés'!$F$5:$F$200,"Approuvé",'3. Registre des congés'!$C$5:$C$200,"&lt;="&amp;('1. Configuration'!$C$9+(40-1)*7+6),'3. Registre des congés'!$D$5:$D$200,"&gt;="&amp;('1. Configuration'!$C$9+(40-1)*7)))</f>
        <v/>
      </c>
      <c r="AP12" s="106">
        <f>IF($A12="","",COUNTIFS('3. Registre des congés'!$A$5:$A$200,$A12,'3. Registre des congés'!$F$5:$F$200,"Approuvé",'3. Registre des congés'!$C$5:$C$200,"&lt;="&amp;('1. Configuration'!$C$9+(41-1)*7+6),'3. Registre des congés'!$D$5:$D$200,"&gt;="&amp;('1. Configuration'!$C$9+(41-1)*7)))</f>
        <v/>
      </c>
      <c r="AQ12" s="106">
        <f>IF($A12="","",COUNTIFS('3. Registre des congés'!$A$5:$A$200,$A12,'3. Registre des congés'!$F$5:$F$200,"Approuvé",'3. Registre des congés'!$C$5:$C$200,"&lt;="&amp;('1. Configuration'!$C$9+(42-1)*7+6),'3. Registre des congés'!$D$5:$D$200,"&gt;="&amp;('1. Configuration'!$C$9+(42-1)*7)))</f>
        <v/>
      </c>
      <c r="AR12" s="106">
        <f>IF($A12="","",COUNTIFS('3. Registre des congés'!$A$5:$A$200,$A12,'3. Registre des congés'!$F$5:$F$200,"Approuvé",'3. Registre des congés'!$C$5:$C$200,"&lt;="&amp;('1. Configuration'!$C$9+(43-1)*7+6),'3. Registre des congés'!$D$5:$D$200,"&gt;="&amp;('1. Configuration'!$C$9+(43-1)*7)))</f>
        <v/>
      </c>
      <c r="AS12" s="106">
        <f>IF($A12="","",COUNTIFS('3. Registre des congés'!$A$5:$A$200,$A12,'3. Registre des congés'!$F$5:$F$200,"Approuvé",'3. Registre des congés'!$C$5:$C$200,"&lt;="&amp;('1. Configuration'!$C$9+(44-1)*7+6),'3. Registre des congés'!$D$5:$D$200,"&gt;="&amp;('1. Configuration'!$C$9+(44-1)*7)))</f>
        <v/>
      </c>
      <c r="AT12" s="106">
        <f>IF($A12="","",COUNTIFS('3. Registre des congés'!$A$5:$A$200,$A12,'3. Registre des congés'!$F$5:$F$200,"Approuvé",'3. Registre des congés'!$C$5:$C$200,"&lt;="&amp;('1. Configuration'!$C$9+(45-1)*7+6),'3. Registre des congés'!$D$5:$D$200,"&gt;="&amp;('1. Configuration'!$C$9+(45-1)*7)))</f>
        <v/>
      </c>
      <c r="AU12" s="106">
        <f>IF($A12="","",COUNTIFS('3. Registre des congés'!$A$5:$A$200,$A12,'3. Registre des congés'!$F$5:$F$200,"Approuvé",'3. Registre des congés'!$C$5:$C$200,"&lt;="&amp;('1. Configuration'!$C$9+(46-1)*7+6),'3. Registre des congés'!$D$5:$D$200,"&gt;="&amp;('1. Configuration'!$C$9+(46-1)*7)))</f>
        <v/>
      </c>
      <c r="AV12" s="106">
        <f>IF($A12="","",COUNTIFS('3. Registre des congés'!$A$5:$A$200,$A12,'3. Registre des congés'!$F$5:$F$200,"Approuvé",'3. Registre des congés'!$C$5:$C$200,"&lt;="&amp;('1. Configuration'!$C$9+(47-1)*7+6),'3. Registre des congés'!$D$5:$D$200,"&gt;="&amp;('1. Configuration'!$C$9+(47-1)*7)))</f>
        <v/>
      </c>
      <c r="AW12" s="106">
        <f>IF($A12="","",COUNTIFS('3. Registre des congés'!$A$5:$A$200,$A12,'3. Registre des congés'!$F$5:$F$200,"Approuvé",'3. Registre des congés'!$C$5:$C$200,"&lt;="&amp;('1. Configuration'!$C$9+(48-1)*7+6),'3. Registre des congés'!$D$5:$D$200,"&gt;="&amp;('1. Configuration'!$C$9+(48-1)*7)))</f>
        <v/>
      </c>
      <c r="AX12" s="106">
        <f>IF($A12="","",COUNTIFS('3. Registre des congés'!$A$5:$A$200,$A12,'3. Registre des congés'!$F$5:$F$200,"Approuvé",'3. Registre des congés'!$C$5:$C$200,"&lt;="&amp;('1. Configuration'!$C$9+(49-1)*7+6),'3. Registre des congés'!$D$5:$D$200,"&gt;="&amp;('1. Configuration'!$C$9+(49-1)*7)))</f>
        <v/>
      </c>
      <c r="AY12" s="106">
        <f>IF($A12="","",COUNTIFS('3. Registre des congés'!$A$5:$A$200,$A12,'3. Registre des congés'!$F$5:$F$200,"Approuvé",'3. Registre des congés'!$C$5:$C$200,"&lt;="&amp;('1. Configuration'!$C$9+(50-1)*7+6),'3. Registre des congés'!$D$5:$D$200,"&gt;="&amp;('1. Configuration'!$C$9+(50-1)*7)))</f>
        <v/>
      </c>
      <c r="AZ12" s="106">
        <f>IF($A12="","",COUNTIFS('3. Registre des congés'!$A$5:$A$200,$A12,'3. Registre des congés'!$F$5:$F$200,"Approuvé",'3. Registre des congés'!$C$5:$C$200,"&lt;="&amp;('1. Configuration'!$C$9+(51-1)*7+6),'3. Registre des congés'!$D$5:$D$200,"&gt;="&amp;('1. Configuration'!$C$9+(51-1)*7)))</f>
        <v/>
      </c>
      <c r="BA12" s="106">
        <f>IF($A12="","",COUNTIFS('3. Registre des congés'!$A$5:$A$200,$A12,'3. Registre des congés'!$F$5:$F$200,"Approuvé",'3. Registre des congés'!$C$5:$C$200,"&lt;="&amp;('1. Configuration'!$C$9+(52-1)*7+6),'3. Registre des congés'!$D$5:$D$200,"&gt;="&amp;('1. Configuration'!$C$9+(52-1)*7)))</f>
        <v/>
      </c>
    </row>
    <row r="13" ht="18" customHeight="1" s="55">
      <c r="A13" s="105">
        <f>IF('2. Employés'!A13="","",'2. Employés'!A13)</f>
        <v/>
      </c>
      <c r="B13" s="106">
        <f>IF($A13="","",COUNTIFS('3. Registre des congés'!$A$5:$A$200,$A13,'3. Registre des congés'!$F$5:$F$200,"Approuvé",'3. Registre des congés'!$C$5:$C$200,"&lt;="&amp;('1. Configuration'!$C$9+(1-1)*7+6),'3. Registre des congés'!$D$5:$D$200,"&gt;="&amp;('1. Configuration'!$C$9+(1-1)*7)))</f>
        <v/>
      </c>
      <c r="C13" s="106">
        <f>IF($A13="","",COUNTIFS('3. Registre des congés'!$A$5:$A$200,$A13,'3. Registre des congés'!$F$5:$F$200,"Approuvé",'3. Registre des congés'!$C$5:$C$200,"&lt;="&amp;('1. Configuration'!$C$9+(2-1)*7+6),'3. Registre des congés'!$D$5:$D$200,"&gt;="&amp;('1. Configuration'!$C$9+(2-1)*7)))</f>
        <v/>
      </c>
      <c r="D13" s="106">
        <f>IF($A13="","",COUNTIFS('3. Registre des congés'!$A$5:$A$200,$A13,'3. Registre des congés'!$F$5:$F$200,"Approuvé",'3. Registre des congés'!$C$5:$C$200,"&lt;="&amp;('1. Configuration'!$C$9+(3-1)*7+6),'3. Registre des congés'!$D$5:$D$200,"&gt;="&amp;('1. Configuration'!$C$9+(3-1)*7)))</f>
        <v/>
      </c>
      <c r="E13" s="106">
        <f>IF($A13="","",COUNTIFS('3. Registre des congés'!$A$5:$A$200,$A13,'3. Registre des congés'!$F$5:$F$200,"Approuvé",'3. Registre des congés'!$C$5:$C$200,"&lt;="&amp;('1. Configuration'!$C$9+(4-1)*7+6),'3. Registre des congés'!$D$5:$D$200,"&gt;="&amp;('1. Configuration'!$C$9+(4-1)*7)))</f>
        <v/>
      </c>
      <c r="F13" s="106">
        <f>IF($A13="","",COUNTIFS('3. Registre des congés'!$A$5:$A$200,$A13,'3. Registre des congés'!$F$5:$F$200,"Approuvé",'3. Registre des congés'!$C$5:$C$200,"&lt;="&amp;('1. Configuration'!$C$9+(5-1)*7+6),'3. Registre des congés'!$D$5:$D$200,"&gt;="&amp;('1. Configuration'!$C$9+(5-1)*7)))</f>
        <v/>
      </c>
      <c r="G13" s="106">
        <f>IF($A13="","",COUNTIFS('3. Registre des congés'!$A$5:$A$200,$A13,'3. Registre des congés'!$F$5:$F$200,"Approuvé",'3. Registre des congés'!$C$5:$C$200,"&lt;="&amp;('1. Configuration'!$C$9+(6-1)*7+6),'3. Registre des congés'!$D$5:$D$200,"&gt;="&amp;('1. Configuration'!$C$9+(6-1)*7)))</f>
        <v/>
      </c>
      <c r="H13" s="106">
        <f>IF($A13="","",COUNTIFS('3. Registre des congés'!$A$5:$A$200,$A13,'3. Registre des congés'!$F$5:$F$200,"Approuvé",'3. Registre des congés'!$C$5:$C$200,"&lt;="&amp;('1. Configuration'!$C$9+(7-1)*7+6),'3. Registre des congés'!$D$5:$D$200,"&gt;="&amp;('1. Configuration'!$C$9+(7-1)*7)))</f>
        <v/>
      </c>
      <c r="I13" s="106">
        <f>IF($A13="","",COUNTIFS('3. Registre des congés'!$A$5:$A$200,$A13,'3. Registre des congés'!$F$5:$F$200,"Approuvé",'3. Registre des congés'!$C$5:$C$200,"&lt;="&amp;('1. Configuration'!$C$9+(8-1)*7+6),'3. Registre des congés'!$D$5:$D$200,"&gt;="&amp;('1. Configuration'!$C$9+(8-1)*7)))</f>
        <v/>
      </c>
      <c r="J13" s="106">
        <f>IF($A13="","",COUNTIFS('3. Registre des congés'!$A$5:$A$200,$A13,'3. Registre des congés'!$F$5:$F$200,"Approuvé",'3. Registre des congés'!$C$5:$C$200,"&lt;="&amp;('1. Configuration'!$C$9+(9-1)*7+6),'3. Registre des congés'!$D$5:$D$200,"&gt;="&amp;('1. Configuration'!$C$9+(9-1)*7)))</f>
        <v/>
      </c>
      <c r="K13" s="106">
        <f>IF($A13="","",COUNTIFS('3. Registre des congés'!$A$5:$A$200,$A13,'3. Registre des congés'!$F$5:$F$200,"Approuvé",'3. Registre des congés'!$C$5:$C$200,"&lt;="&amp;('1. Configuration'!$C$9+(10-1)*7+6),'3. Registre des congés'!$D$5:$D$200,"&gt;="&amp;('1. Configuration'!$C$9+(10-1)*7)))</f>
        <v/>
      </c>
      <c r="L13" s="106">
        <f>IF($A13="","",COUNTIFS('3. Registre des congés'!$A$5:$A$200,$A13,'3. Registre des congés'!$F$5:$F$200,"Approuvé",'3. Registre des congés'!$C$5:$C$200,"&lt;="&amp;('1. Configuration'!$C$9+(11-1)*7+6),'3. Registre des congés'!$D$5:$D$200,"&gt;="&amp;('1. Configuration'!$C$9+(11-1)*7)))</f>
        <v/>
      </c>
      <c r="M13" s="106">
        <f>IF($A13="","",COUNTIFS('3. Registre des congés'!$A$5:$A$200,$A13,'3. Registre des congés'!$F$5:$F$200,"Approuvé",'3. Registre des congés'!$C$5:$C$200,"&lt;="&amp;('1. Configuration'!$C$9+(12-1)*7+6),'3. Registre des congés'!$D$5:$D$200,"&gt;="&amp;('1. Configuration'!$C$9+(12-1)*7)))</f>
        <v/>
      </c>
      <c r="N13" s="106">
        <f>IF($A13="","",COUNTIFS('3. Registre des congés'!$A$5:$A$200,$A13,'3. Registre des congés'!$F$5:$F$200,"Approuvé",'3. Registre des congés'!$C$5:$C$200,"&lt;="&amp;('1. Configuration'!$C$9+(13-1)*7+6),'3. Registre des congés'!$D$5:$D$200,"&gt;="&amp;('1. Configuration'!$C$9+(13-1)*7)))</f>
        <v/>
      </c>
      <c r="O13" s="106">
        <f>IF($A13="","",COUNTIFS('3. Registre des congés'!$A$5:$A$200,$A13,'3. Registre des congés'!$F$5:$F$200,"Approuvé",'3. Registre des congés'!$C$5:$C$200,"&lt;="&amp;('1. Configuration'!$C$9+(14-1)*7+6),'3. Registre des congés'!$D$5:$D$200,"&gt;="&amp;('1. Configuration'!$C$9+(14-1)*7)))</f>
        <v/>
      </c>
      <c r="P13" s="106">
        <f>IF($A13="","",COUNTIFS('3. Registre des congés'!$A$5:$A$200,$A13,'3. Registre des congés'!$F$5:$F$200,"Approuvé",'3. Registre des congés'!$C$5:$C$200,"&lt;="&amp;('1. Configuration'!$C$9+(15-1)*7+6),'3. Registre des congés'!$D$5:$D$200,"&gt;="&amp;('1. Configuration'!$C$9+(15-1)*7)))</f>
        <v/>
      </c>
      <c r="Q13" s="106">
        <f>IF($A13="","",COUNTIFS('3. Registre des congés'!$A$5:$A$200,$A13,'3. Registre des congés'!$F$5:$F$200,"Approuvé",'3. Registre des congés'!$C$5:$C$200,"&lt;="&amp;('1. Configuration'!$C$9+(16-1)*7+6),'3. Registre des congés'!$D$5:$D$200,"&gt;="&amp;('1. Configuration'!$C$9+(16-1)*7)))</f>
        <v/>
      </c>
      <c r="R13" s="106">
        <f>IF($A13="","",COUNTIFS('3. Registre des congés'!$A$5:$A$200,$A13,'3. Registre des congés'!$F$5:$F$200,"Approuvé",'3. Registre des congés'!$C$5:$C$200,"&lt;="&amp;('1. Configuration'!$C$9+(17-1)*7+6),'3. Registre des congés'!$D$5:$D$200,"&gt;="&amp;('1. Configuration'!$C$9+(17-1)*7)))</f>
        <v/>
      </c>
      <c r="S13" s="106">
        <f>IF($A13="","",COUNTIFS('3. Registre des congés'!$A$5:$A$200,$A13,'3. Registre des congés'!$F$5:$F$200,"Approuvé",'3. Registre des congés'!$C$5:$C$200,"&lt;="&amp;('1. Configuration'!$C$9+(18-1)*7+6),'3. Registre des congés'!$D$5:$D$200,"&gt;="&amp;('1. Configuration'!$C$9+(18-1)*7)))</f>
        <v/>
      </c>
      <c r="T13" s="106">
        <f>IF($A13="","",COUNTIFS('3. Registre des congés'!$A$5:$A$200,$A13,'3. Registre des congés'!$F$5:$F$200,"Approuvé",'3. Registre des congés'!$C$5:$C$200,"&lt;="&amp;('1. Configuration'!$C$9+(19-1)*7+6),'3. Registre des congés'!$D$5:$D$200,"&gt;="&amp;('1. Configuration'!$C$9+(19-1)*7)))</f>
        <v/>
      </c>
      <c r="U13" s="106">
        <f>IF($A13="","",COUNTIFS('3. Registre des congés'!$A$5:$A$200,$A13,'3. Registre des congés'!$F$5:$F$200,"Approuvé",'3. Registre des congés'!$C$5:$C$200,"&lt;="&amp;('1. Configuration'!$C$9+(20-1)*7+6),'3. Registre des congés'!$D$5:$D$200,"&gt;="&amp;('1. Configuration'!$C$9+(20-1)*7)))</f>
        <v/>
      </c>
      <c r="V13" s="106">
        <f>IF($A13="","",COUNTIFS('3. Registre des congés'!$A$5:$A$200,$A13,'3. Registre des congés'!$F$5:$F$200,"Approuvé",'3. Registre des congés'!$C$5:$C$200,"&lt;="&amp;('1. Configuration'!$C$9+(21-1)*7+6),'3. Registre des congés'!$D$5:$D$200,"&gt;="&amp;('1. Configuration'!$C$9+(21-1)*7)))</f>
        <v/>
      </c>
      <c r="W13" s="106">
        <f>IF($A13="","",COUNTIFS('3. Registre des congés'!$A$5:$A$200,$A13,'3. Registre des congés'!$F$5:$F$200,"Approuvé",'3. Registre des congés'!$C$5:$C$200,"&lt;="&amp;('1. Configuration'!$C$9+(22-1)*7+6),'3. Registre des congés'!$D$5:$D$200,"&gt;="&amp;('1. Configuration'!$C$9+(22-1)*7)))</f>
        <v/>
      </c>
      <c r="X13" s="106">
        <f>IF($A13="","",COUNTIFS('3. Registre des congés'!$A$5:$A$200,$A13,'3. Registre des congés'!$F$5:$F$200,"Approuvé",'3. Registre des congés'!$C$5:$C$200,"&lt;="&amp;('1. Configuration'!$C$9+(23-1)*7+6),'3. Registre des congés'!$D$5:$D$200,"&gt;="&amp;('1. Configuration'!$C$9+(23-1)*7)))</f>
        <v/>
      </c>
      <c r="Y13" s="106">
        <f>IF($A13="","",COUNTIFS('3. Registre des congés'!$A$5:$A$200,$A13,'3. Registre des congés'!$F$5:$F$200,"Approuvé",'3. Registre des congés'!$C$5:$C$200,"&lt;="&amp;('1. Configuration'!$C$9+(24-1)*7+6),'3. Registre des congés'!$D$5:$D$200,"&gt;="&amp;('1. Configuration'!$C$9+(24-1)*7)))</f>
        <v/>
      </c>
      <c r="Z13" s="106">
        <f>IF($A13="","",COUNTIFS('3. Registre des congés'!$A$5:$A$200,$A13,'3. Registre des congés'!$F$5:$F$200,"Approuvé",'3. Registre des congés'!$C$5:$C$200,"&lt;="&amp;('1. Configuration'!$C$9+(25-1)*7+6),'3. Registre des congés'!$D$5:$D$200,"&gt;="&amp;('1. Configuration'!$C$9+(25-1)*7)))</f>
        <v/>
      </c>
      <c r="AA13" s="106">
        <f>IF($A13="","",COUNTIFS('3. Registre des congés'!$A$5:$A$200,$A13,'3. Registre des congés'!$F$5:$F$200,"Approuvé",'3. Registre des congés'!$C$5:$C$200,"&lt;="&amp;('1. Configuration'!$C$9+(26-1)*7+6),'3. Registre des congés'!$D$5:$D$200,"&gt;="&amp;('1. Configuration'!$C$9+(26-1)*7)))</f>
        <v/>
      </c>
      <c r="AB13" s="106">
        <f>IF($A13="","",COUNTIFS('3. Registre des congés'!$A$5:$A$200,$A13,'3. Registre des congés'!$F$5:$F$200,"Approuvé",'3. Registre des congés'!$C$5:$C$200,"&lt;="&amp;('1. Configuration'!$C$9+(27-1)*7+6),'3. Registre des congés'!$D$5:$D$200,"&gt;="&amp;('1. Configuration'!$C$9+(27-1)*7)))</f>
        <v/>
      </c>
      <c r="AC13" s="106">
        <f>IF($A13="","",COUNTIFS('3. Registre des congés'!$A$5:$A$200,$A13,'3. Registre des congés'!$F$5:$F$200,"Approuvé",'3. Registre des congés'!$C$5:$C$200,"&lt;="&amp;('1. Configuration'!$C$9+(28-1)*7+6),'3. Registre des congés'!$D$5:$D$200,"&gt;="&amp;('1. Configuration'!$C$9+(28-1)*7)))</f>
        <v/>
      </c>
      <c r="AD13" s="106">
        <f>IF($A13="","",COUNTIFS('3. Registre des congés'!$A$5:$A$200,$A13,'3. Registre des congés'!$F$5:$F$200,"Approuvé",'3. Registre des congés'!$C$5:$C$200,"&lt;="&amp;('1. Configuration'!$C$9+(29-1)*7+6),'3. Registre des congés'!$D$5:$D$200,"&gt;="&amp;('1. Configuration'!$C$9+(29-1)*7)))</f>
        <v/>
      </c>
      <c r="AE13" s="106">
        <f>IF($A13="","",COUNTIFS('3. Registre des congés'!$A$5:$A$200,$A13,'3. Registre des congés'!$F$5:$F$200,"Approuvé",'3. Registre des congés'!$C$5:$C$200,"&lt;="&amp;('1. Configuration'!$C$9+(30-1)*7+6),'3. Registre des congés'!$D$5:$D$200,"&gt;="&amp;('1. Configuration'!$C$9+(30-1)*7)))</f>
        <v/>
      </c>
      <c r="AF13" s="106">
        <f>IF($A13="","",COUNTIFS('3. Registre des congés'!$A$5:$A$200,$A13,'3. Registre des congés'!$F$5:$F$200,"Approuvé",'3. Registre des congés'!$C$5:$C$200,"&lt;="&amp;('1. Configuration'!$C$9+(31-1)*7+6),'3. Registre des congés'!$D$5:$D$200,"&gt;="&amp;('1. Configuration'!$C$9+(31-1)*7)))</f>
        <v/>
      </c>
      <c r="AG13" s="106">
        <f>IF($A13="","",COUNTIFS('3. Registre des congés'!$A$5:$A$200,$A13,'3. Registre des congés'!$F$5:$F$200,"Approuvé",'3. Registre des congés'!$C$5:$C$200,"&lt;="&amp;('1. Configuration'!$C$9+(32-1)*7+6),'3. Registre des congés'!$D$5:$D$200,"&gt;="&amp;('1. Configuration'!$C$9+(32-1)*7)))</f>
        <v/>
      </c>
      <c r="AH13" s="106">
        <f>IF($A13="","",COUNTIFS('3. Registre des congés'!$A$5:$A$200,$A13,'3. Registre des congés'!$F$5:$F$200,"Approuvé",'3. Registre des congés'!$C$5:$C$200,"&lt;="&amp;('1. Configuration'!$C$9+(33-1)*7+6),'3. Registre des congés'!$D$5:$D$200,"&gt;="&amp;('1. Configuration'!$C$9+(33-1)*7)))</f>
        <v/>
      </c>
      <c r="AI13" s="106">
        <f>IF($A13="","",COUNTIFS('3. Registre des congés'!$A$5:$A$200,$A13,'3. Registre des congés'!$F$5:$F$200,"Approuvé",'3. Registre des congés'!$C$5:$C$200,"&lt;="&amp;('1. Configuration'!$C$9+(34-1)*7+6),'3. Registre des congés'!$D$5:$D$200,"&gt;="&amp;('1. Configuration'!$C$9+(34-1)*7)))</f>
        <v/>
      </c>
      <c r="AJ13" s="106">
        <f>IF($A13="","",COUNTIFS('3. Registre des congés'!$A$5:$A$200,$A13,'3. Registre des congés'!$F$5:$F$200,"Approuvé",'3. Registre des congés'!$C$5:$C$200,"&lt;="&amp;('1. Configuration'!$C$9+(35-1)*7+6),'3. Registre des congés'!$D$5:$D$200,"&gt;="&amp;('1. Configuration'!$C$9+(35-1)*7)))</f>
        <v/>
      </c>
      <c r="AK13" s="106">
        <f>IF($A13="","",COUNTIFS('3. Registre des congés'!$A$5:$A$200,$A13,'3. Registre des congés'!$F$5:$F$200,"Approuvé",'3. Registre des congés'!$C$5:$C$200,"&lt;="&amp;('1. Configuration'!$C$9+(36-1)*7+6),'3. Registre des congés'!$D$5:$D$200,"&gt;="&amp;('1. Configuration'!$C$9+(36-1)*7)))</f>
        <v/>
      </c>
      <c r="AL13" s="106">
        <f>IF($A13="","",COUNTIFS('3. Registre des congés'!$A$5:$A$200,$A13,'3. Registre des congés'!$F$5:$F$200,"Approuvé",'3. Registre des congés'!$C$5:$C$200,"&lt;="&amp;('1. Configuration'!$C$9+(37-1)*7+6),'3. Registre des congés'!$D$5:$D$200,"&gt;="&amp;('1. Configuration'!$C$9+(37-1)*7)))</f>
        <v/>
      </c>
      <c r="AM13" s="106">
        <f>IF($A13="","",COUNTIFS('3. Registre des congés'!$A$5:$A$200,$A13,'3. Registre des congés'!$F$5:$F$200,"Approuvé",'3. Registre des congés'!$C$5:$C$200,"&lt;="&amp;('1. Configuration'!$C$9+(38-1)*7+6),'3. Registre des congés'!$D$5:$D$200,"&gt;="&amp;('1. Configuration'!$C$9+(38-1)*7)))</f>
        <v/>
      </c>
      <c r="AN13" s="106">
        <f>IF($A13="","",COUNTIFS('3. Registre des congés'!$A$5:$A$200,$A13,'3. Registre des congés'!$F$5:$F$200,"Approuvé",'3. Registre des congés'!$C$5:$C$200,"&lt;="&amp;('1. Configuration'!$C$9+(39-1)*7+6),'3. Registre des congés'!$D$5:$D$200,"&gt;="&amp;('1. Configuration'!$C$9+(39-1)*7)))</f>
        <v/>
      </c>
      <c r="AO13" s="106">
        <f>IF($A13="","",COUNTIFS('3. Registre des congés'!$A$5:$A$200,$A13,'3. Registre des congés'!$F$5:$F$200,"Approuvé",'3. Registre des congés'!$C$5:$C$200,"&lt;="&amp;('1. Configuration'!$C$9+(40-1)*7+6),'3. Registre des congés'!$D$5:$D$200,"&gt;="&amp;('1. Configuration'!$C$9+(40-1)*7)))</f>
        <v/>
      </c>
      <c r="AP13" s="106">
        <f>IF($A13="","",COUNTIFS('3. Registre des congés'!$A$5:$A$200,$A13,'3. Registre des congés'!$F$5:$F$200,"Approuvé",'3. Registre des congés'!$C$5:$C$200,"&lt;="&amp;('1. Configuration'!$C$9+(41-1)*7+6),'3. Registre des congés'!$D$5:$D$200,"&gt;="&amp;('1. Configuration'!$C$9+(41-1)*7)))</f>
        <v/>
      </c>
      <c r="AQ13" s="106">
        <f>IF($A13="","",COUNTIFS('3. Registre des congés'!$A$5:$A$200,$A13,'3. Registre des congés'!$F$5:$F$200,"Approuvé",'3. Registre des congés'!$C$5:$C$200,"&lt;="&amp;('1. Configuration'!$C$9+(42-1)*7+6),'3. Registre des congés'!$D$5:$D$200,"&gt;="&amp;('1. Configuration'!$C$9+(42-1)*7)))</f>
        <v/>
      </c>
      <c r="AR13" s="106">
        <f>IF($A13="","",COUNTIFS('3. Registre des congés'!$A$5:$A$200,$A13,'3. Registre des congés'!$F$5:$F$200,"Approuvé",'3. Registre des congés'!$C$5:$C$200,"&lt;="&amp;('1. Configuration'!$C$9+(43-1)*7+6),'3. Registre des congés'!$D$5:$D$200,"&gt;="&amp;('1. Configuration'!$C$9+(43-1)*7)))</f>
        <v/>
      </c>
      <c r="AS13" s="106">
        <f>IF($A13="","",COUNTIFS('3. Registre des congés'!$A$5:$A$200,$A13,'3. Registre des congés'!$F$5:$F$200,"Approuvé",'3. Registre des congés'!$C$5:$C$200,"&lt;="&amp;('1. Configuration'!$C$9+(44-1)*7+6),'3. Registre des congés'!$D$5:$D$200,"&gt;="&amp;('1. Configuration'!$C$9+(44-1)*7)))</f>
        <v/>
      </c>
      <c r="AT13" s="106">
        <f>IF($A13="","",COUNTIFS('3. Registre des congés'!$A$5:$A$200,$A13,'3. Registre des congés'!$F$5:$F$200,"Approuvé",'3. Registre des congés'!$C$5:$C$200,"&lt;="&amp;('1. Configuration'!$C$9+(45-1)*7+6),'3. Registre des congés'!$D$5:$D$200,"&gt;="&amp;('1. Configuration'!$C$9+(45-1)*7)))</f>
        <v/>
      </c>
      <c r="AU13" s="106">
        <f>IF($A13="","",COUNTIFS('3. Registre des congés'!$A$5:$A$200,$A13,'3. Registre des congés'!$F$5:$F$200,"Approuvé",'3. Registre des congés'!$C$5:$C$200,"&lt;="&amp;('1. Configuration'!$C$9+(46-1)*7+6),'3. Registre des congés'!$D$5:$D$200,"&gt;="&amp;('1. Configuration'!$C$9+(46-1)*7)))</f>
        <v/>
      </c>
      <c r="AV13" s="106">
        <f>IF($A13="","",COUNTIFS('3. Registre des congés'!$A$5:$A$200,$A13,'3. Registre des congés'!$F$5:$F$200,"Approuvé",'3. Registre des congés'!$C$5:$C$200,"&lt;="&amp;('1. Configuration'!$C$9+(47-1)*7+6),'3. Registre des congés'!$D$5:$D$200,"&gt;="&amp;('1. Configuration'!$C$9+(47-1)*7)))</f>
        <v/>
      </c>
      <c r="AW13" s="106">
        <f>IF($A13="","",COUNTIFS('3. Registre des congés'!$A$5:$A$200,$A13,'3. Registre des congés'!$F$5:$F$200,"Approuvé",'3. Registre des congés'!$C$5:$C$200,"&lt;="&amp;('1. Configuration'!$C$9+(48-1)*7+6),'3. Registre des congés'!$D$5:$D$200,"&gt;="&amp;('1. Configuration'!$C$9+(48-1)*7)))</f>
        <v/>
      </c>
      <c r="AX13" s="106">
        <f>IF($A13="","",COUNTIFS('3. Registre des congés'!$A$5:$A$200,$A13,'3. Registre des congés'!$F$5:$F$200,"Approuvé",'3. Registre des congés'!$C$5:$C$200,"&lt;="&amp;('1. Configuration'!$C$9+(49-1)*7+6),'3. Registre des congés'!$D$5:$D$200,"&gt;="&amp;('1. Configuration'!$C$9+(49-1)*7)))</f>
        <v/>
      </c>
      <c r="AY13" s="106">
        <f>IF($A13="","",COUNTIFS('3. Registre des congés'!$A$5:$A$200,$A13,'3. Registre des congés'!$F$5:$F$200,"Approuvé",'3. Registre des congés'!$C$5:$C$200,"&lt;="&amp;('1. Configuration'!$C$9+(50-1)*7+6),'3. Registre des congés'!$D$5:$D$200,"&gt;="&amp;('1. Configuration'!$C$9+(50-1)*7)))</f>
        <v/>
      </c>
      <c r="AZ13" s="106">
        <f>IF($A13="","",COUNTIFS('3. Registre des congés'!$A$5:$A$200,$A13,'3. Registre des congés'!$F$5:$F$200,"Approuvé",'3. Registre des congés'!$C$5:$C$200,"&lt;="&amp;('1. Configuration'!$C$9+(51-1)*7+6),'3. Registre des congés'!$D$5:$D$200,"&gt;="&amp;('1. Configuration'!$C$9+(51-1)*7)))</f>
        <v/>
      </c>
      <c r="BA13" s="106">
        <f>IF($A13="","",COUNTIFS('3. Registre des congés'!$A$5:$A$200,$A13,'3. Registre des congés'!$F$5:$F$200,"Approuvé",'3. Registre des congés'!$C$5:$C$200,"&lt;="&amp;('1. Configuration'!$C$9+(52-1)*7+6),'3. Registre des congés'!$D$5:$D$200,"&gt;="&amp;('1. Configuration'!$C$9+(52-1)*7)))</f>
        <v/>
      </c>
    </row>
    <row r="14" ht="18" customHeight="1" s="55">
      <c r="A14" s="105">
        <f>IF('2. Employés'!A14="","",'2. Employés'!A14)</f>
        <v/>
      </c>
      <c r="B14" s="106">
        <f>IF($A14="","",COUNTIFS('3. Registre des congés'!$A$5:$A$200,$A14,'3. Registre des congés'!$F$5:$F$200,"Approuvé",'3. Registre des congés'!$C$5:$C$200,"&lt;="&amp;('1. Configuration'!$C$9+(1-1)*7+6),'3. Registre des congés'!$D$5:$D$200,"&gt;="&amp;('1. Configuration'!$C$9+(1-1)*7)))</f>
        <v/>
      </c>
      <c r="C14" s="106">
        <f>IF($A14="","",COUNTIFS('3. Registre des congés'!$A$5:$A$200,$A14,'3. Registre des congés'!$F$5:$F$200,"Approuvé",'3. Registre des congés'!$C$5:$C$200,"&lt;="&amp;('1. Configuration'!$C$9+(2-1)*7+6),'3. Registre des congés'!$D$5:$D$200,"&gt;="&amp;('1. Configuration'!$C$9+(2-1)*7)))</f>
        <v/>
      </c>
      <c r="D14" s="106">
        <f>IF($A14="","",COUNTIFS('3. Registre des congés'!$A$5:$A$200,$A14,'3. Registre des congés'!$F$5:$F$200,"Approuvé",'3. Registre des congés'!$C$5:$C$200,"&lt;="&amp;('1. Configuration'!$C$9+(3-1)*7+6),'3. Registre des congés'!$D$5:$D$200,"&gt;="&amp;('1. Configuration'!$C$9+(3-1)*7)))</f>
        <v/>
      </c>
      <c r="E14" s="106">
        <f>IF($A14="","",COUNTIFS('3. Registre des congés'!$A$5:$A$200,$A14,'3. Registre des congés'!$F$5:$F$200,"Approuvé",'3. Registre des congés'!$C$5:$C$200,"&lt;="&amp;('1. Configuration'!$C$9+(4-1)*7+6),'3. Registre des congés'!$D$5:$D$200,"&gt;="&amp;('1. Configuration'!$C$9+(4-1)*7)))</f>
        <v/>
      </c>
      <c r="F14" s="106">
        <f>IF($A14="","",COUNTIFS('3. Registre des congés'!$A$5:$A$200,$A14,'3. Registre des congés'!$F$5:$F$200,"Approuvé",'3. Registre des congés'!$C$5:$C$200,"&lt;="&amp;('1. Configuration'!$C$9+(5-1)*7+6),'3. Registre des congés'!$D$5:$D$200,"&gt;="&amp;('1. Configuration'!$C$9+(5-1)*7)))</f>
        <v/>
      </c>
      <c r="G14" s="106">
        <f>IF($A14="","",COUNTIFS('3. Registre des congés'!$A$5:$A$200,$A14,'3. Registre des congés'!$F$5:$F$200,"Approuvé",'3. Registre des congés'!$C$5:$C$200,"&lt;="&amp;('1. Configuration'!$C$9+(6-1)*7+6),'3. Registre des congés'!$D$5:$D$200,"&gt;="&amp;('1. Configuration'!$C$9+(6-1)*7)))</f>
        <v/>
      </c>
      <c r="H14" s="106">
        <f>IF($A14="","",COUNTIFS('3. Registre des congés'!$A$5:$A$200,$A14,'3. Registre des congés'!$F$5:$F$200,"Approuvé",'3. Registre des congés'!$C$5:$C$200,"&lt;="&amp;('1. Configuration'!$C$9+(7-1)*7+6),'3. Registre des congés'!$D$5:$D$200,"&gt;="&amp;('1. Configuration'!$C$9+(7-1)*7)))</f>
        <v/>
      </c>
      <c r="I14" s="106">
        <f>IF($A14="","",COUNTIFS('3. Registre des congés'!$A$5:$A$200,$A14,'3. Registre des congés'!$F$5:$F$200,"Approuvé",'3. Registre des congés'!$C$5:$C$200,"&lt;="&amp;('1. Configuration'!$C$9+(8-1)*7+6),'3. Registre des congés'!$D$5:$D$200,"&gt;="&amp;('1. Configuration'!$C$9+(8-1)*7)))</f>
        <v/>
      </c>
      <c r="J14" s="106">
        <f>IF($A14="","",COUNTIFS('3. Registre des congés'!$A$5:$A$200,$A14,'3. Registre des congés'!$F$5:$F$200,"Approuvé",'3. Registre des congés'!$C$5:$C$200,"&lt;="&amp;('1. Configuration'!$C$9+(9-1)*7+6),'3. Registre des congés'!$D$5:$D$200,"&gt;="&amp;('1. Configuration'!$C$9+(9-1)*7)))</f>
        <v/>
      </c>
      <c r="K14" s="106">
        <f>IF($A14="","",COUNTIFS('3. Registre des congés'!$A$5:$A$200,$A14,'3. Registre des congés'!$F$5:$F$200,"Approuvé",'3. Registre des congés'!$C$5:$C$200,"&lt;="&amp;('1. Configuration'!$C$9+(10-1)*7+6),'3. Registre des congés'!$D$5:$D$200,"&gt;="&amp;('1. Configuration'!$C$9+(10-1)*7)))</f>
        <v/>
      </c>
      <c r="L14" s="106">
        <f>IF($A14="","",COUNTIFS('3. Registre des congés'!$A$5:$A$200,$A14,'3. Registre des congés'!$F$5:$F$200,"Approuvé",'3. Registre des congés'!$C$5:$C$200,"&lt;="&amp;('1. Configuration'!$C$9+(11-1)*7+6),'3. Registre des congés'!$D$5:$D$200,"&gt;="&amp;('1. Configuration'!$C$9+(11-1)*7)))</f>
        <v/>
      </c>
      <c r="M14" s="106">
        <f>IF($A14="","",COUNTIFS('3. Registre des congés'!$A$5:$A$200,$A14,'3. Registre des congés'!$F$5:$F$200,"Approuvé",'3. Registre des congés'!$C$5:$C$200,"&lt;="&amp;('1. Configuration'!$C$9+(12-1)*7+6),'3. Registre des congés'!$D$5:$D$200,"&gt;="&amp;('1. Configuration'!$C$9+(12-1)*7)))</f>
        <v/>
      </c>
      <c r="N14" s="106">
        <f>IF($A14="","",COUNTIFS('3. Registre des congés'!$A$5:$A$200,$A14,'3. Registre des congés'!$F$5:$F$200,"Approuvé",'3. Registre des congés'!$C$5:$C$200,"&lt;="&amp;('1. Configuration'!$C$9+(13-1)*7+6),'3. Registre des congés'!$D$5:$D$200,"&gt;="&amp;('1. Configuration'!$C$9+(13-1)*7)))</f>
        <v/>
      </c>
      <c r="O14" s="106">
        <f>IF($A14="","",COUNTIFS('3. Registre des congés'!$A$5:$A$200,$A14,'3. Registre des congés'!$F$5:$F$200,"Approuvé",'3. Registre des congés'!$C$5:$C$200,"&lt;="&amp;('1. Configuration'!$C$9+(14-1)*7+6),'3. Registre des congés'!$D$5:$D$200,"&gt;="&amp;('1. Configuration'!$C$9+(14-1)*7)))</f>
        <v/>
      </c>
      <c r="P14" s="106">
        <f>IF($A14="","",COUNTIFS('3. Registre des congés'!$A$5:$A$200,$A14,'3. Registre des congés'!$F$5:$F$200,"Approuvé",'3. Registre des congés'!$C$5:$C$200,"&lt;="&amp;('1. Configuration'!$C$9+(15-1)*7+6),'3. Registre des congés'!$D$5:$D$200,"&gt;="&amp;('1. Configuration'!$C$9+(15-1)*7)))</f>
        <v/>
      </c>
      <c r="Q14" s="106">
        <f>IF($A14="","",COUNTIFS('3. Registre des congés'!$A$5:$A$200,$A14,'3. Registre des congés'!$F$5:$F$200,"Approuvé",'3. Registre des congés'!$C$5:$C$200,"&lt;="&amp;('1. Configuration'!$C$9+(16-1)*7+6),'3. Registre des congés'!$D$5:$D$200,"&gt;="&amp;('1. Configuration'!$C$9+(16-1)*7)))</f>
        <v/>
      </c>
      <c r="R14" s="106">
        <f>IF($A14="","",COUNTIFS('3. Registre des congés'!$A$5:$A$200,$A14,'3. Registre des congés'!$F$5:$F$200,"Approuvé",'3. Registre des congés'!$C$5:$C$200,"&lt;="&amp;('1. Configuration'!$C$9+(17-1)*7+6),'3. Registre des congés'!$D$5:$D$200,"&gt;="&amp;('1. Configuration'!$C$9+(17-1)*7)))</f>
        <v/>
      </c>
      <c r="S14" s="106">
        <f>IF($A14="","",COUNTIFS('3. Registre des congés'!$A$5:$A$200,$A14,'3. Registre des congés'!$F$5:$F$200,"Approuvé",'3. Registre des congés'!$C$5:$C$200,"&lt;="&amp;('1. Configuration'!$C$9+(18-1)*7+6),'3. Registre des congés'!$D$5:$D$200,"&gt;="&amp;('1. Configuration'!$C$9+(18-1)*7)))</f>
        <v/>
      </c>
      <c r="T14" s="106">
        <f>IF($A14="","",COUNTIFS('3. Registre des congés'!$A$5:$A$200,$A14,'3. Registre des congés'!$F$5:$F$200,"Approuvé",'3. Registre des congés'!$C$5:$C$200,"&lt;="&amp;('1. Configuration'!$C$9+(19-1)*7+6),'3. Registre des congés'!$D$5:$D$200,"&gt;="&amp;('1. Configuration'!$C$9+(19-1)*7)))</f>
        <v/>
      </c>
      <c r="U14" s="106">
        <f>IF($A14="","",COUNTIFS('3. Registre des congés'!$A$5:$A$200,$A14,'3. Registre des congés'!$F$5:$F$200,"Approuvé",'3. Registre des congés'!$C$5:$C$200,"&lt;="&amp;('1. Configuration'!$C$9+(20-1)*7+6),'3. Registre des congés'!$D$5:$D$200,"&gt;="&amp;('1. Configuration'!$C$9+(20-1)*7)))</f>
        <v/>
      </c>
      <c r="V14" s="106">
        <f>IF($A14="","",COUNTIFS('3. Registre des congés'!$A$5:$A$200,$A14,'3. Registre des congés'!$F$5:$F$200,"Approuvé",'3. Registre des congés'!$C$5:$C$200,"&lt;="&amp;('1. Configuration'!$C$9+(21-1)*7+6),'3. Registre des congés'!$D$5:$D$200,"&gt;="&amp;('1. Configuration'!$C$9+(21-1)*7)))</f>
        <v/>
      </c>
      <c r="W14" s="106">
        <f>IF($A14="","",COUNTIFS('3. Registre des congés'!$A$5:$A$200,$A14,'3. Registre des congés'!$F$5:$F$200,"Approuvé",'3. Registre des congés'!$C$5:$C$200,"&lt;="&amp;('1. Configuration'!$C$9+(22-1)*7+6),'3. Registre des congés'!$D$5:$D$200,"&gt;="&amp;('1. Configuration'!$C$9+(22-1)*7)))</f>
        <v/>
      </c>
      <c r="X14" s="106">
        <f>IF($A14="","",COUNTIFS('3. Registre des congés'!$A$5:$A$200,$A14,'3. Registre des congés'!$F$5:$F$200,"Approuvé",'3. Registre des congés'!$C$5:$C$200,"&lt;="&amp;('1. Configuration'!$C$9+(23-1)*7+6),'3. Registre des congés'!$D$5:$D$200,"&gt;="&amp;('1. Configuration'!$C$9+(23-1)*7)))</f>
        <v/>
      </c>
      <c r="Y14" s="106">
        <f>IF($A14="","",COUNTIFS('3. Registre des congés'!$A$5:$A$200,$A14,'3. Registre des congés'!$F$5:$F$200,"Approuvé",'3. Registre des congés'!$C$5:$C$200,"&lt;="&amp;('1. Configuration'!$C$9+(24-1)*7+6),'3. Registre des congés'!$D$5:$D$200,"&gt;="&amp;('1. Configuration'!$C$9+(24-1)*7)))</f>
        <v/>
      </c>
      <c r="Z14" s="106">
        <f>IF($A14="","",COUNTIFS('3. Registre des congés'!$A$5:$A$200,$A14,'3. Registre des congés'!$F$5:$F$200,"Approuvé",'3. Registre des congés'!$C$5:$C$200,"&lt;="&amp;('1. Configuration'!$C$9+(25-1)*7+6),'3. Registre des congés'!$D$5:$D$200,"&gt;="&amp;('1. Configuration'!$C$9+(25-1)*7)))</f>
        <v/>
      </c>
      <c r="AA14" s="106">
        <f>IF($A14="","",COUNTIFS('3. Registre des congés'!$A$5:$A$200,$A14,'3. Registre des congés'!$F$5:$F$200,"Approuvé",'3. Registre des congés'!$C$5:$C$200,"&lt;="&amp;('1. Configuration'!$C$9+(26-1)*7+6),'3. Registre des congés'!$D$5:$D$200,"&gt;="&amp;('1. Configuration'!$C$9+(26-1)*7)))</f>
        <v/>
      </c>
      <c r="AB14" s="106">
        <f>IF($A14="","",COUNTIFS('3. Registre des congés'!$A$5:$A$200,$A14,'3. Registre des congés'!$F$5:$F$200,"Approuvé",'3. Registre des congés'!$C$5:$C$200,"&lt;="&amp;('1. Configuration'!$C$9+(27-1)*7+6),'3. Registre des congés'!$D$5:$D$200,"&gt;="&amp;('1. Configuration'!$C$9+(27-1)*7)))</f>
        <v/>
      </c>
      <c r="AC14" s="106">
        <f>IF($A14="","",COUNTIFS('3. Registre des congés'!$A$5:$A$200,$A14,'3. Registre des congés'!$F$5:$F$200,"Approuvé",'3. Registre des congés'!$C$5:$C$200,"&lt;="&amp;('1. Configuration'!$C$9+(28-1)*7+6),'3. Registre des congés'!$D$5:$D$200,"&gt;="&amp;('1. Configuration'!$C$9+(28-1)*7)))</f>
        <v/>
      </c>
      <c r="AD14" s="106">
        <f>IF($A14="","",COUNTIFS('3. Registre des congés'!$A$5:$A$200,$A14,'3. Registre des congés'!$F$5:$F$200,"Approuvé",'3. Registre des congés'!$C$5:$C$200,"&lt;="&amp;('1. Configuration'!$C$9+(29-1)*7+6),'3. Registre des congés'!$D$5:$D$200,"&gt;="&amp;('1. Configuration'!$C$9+(29-1)*7)))</f>
        <v/>
      </c>
      <c r="AE14" s="106">
        <f>IF($A14="","",COUNTIFS('3. Registre des congés'!$A$5:$A$200,$A14,'3. Registre des congés'!$F$5:$F$200,"Approuvé",'3. Registre des congés'!$C$5:$C$200,"&lt;="&amp;('1. Configuration'!$C$9+(30-1)*7+6),'3. Registre des congés'!$D$5:$D$200,"&gt;="&amp;('1. Configuration'!$C$9+(30-1)*7)))</f>
        <v/>
      </c>
      <c r="AF14" s="106">
        <f>IF($A14="","",COUNTIFS('3. Registre des congés'!$A$5:$A$200,$A14,'3. Registre des congés'!$F$5:$F$200,"Approuvé",'3. Registre des congés'!$C$5:$C$200,"&lt;="&amp;('1. Configuration'!$C$9+(31-1)*7+6),'3. Registre des congés'!$D$5:$D$200,"&gt;="&amp;('1. Configuration'!$C$9+(31-1)*7)))</f>
        <v/>
      </c>
      <c r="AG14" s="106">
        <f>IF($A14="","",COUNTIFS('3. Registre des congés'!$A$5:$A$200,$A14,'3. Registre des congés'!$F$5:$F$200,"Approuvé",'3. Registre des congés'!$C$5:$C$200,"&lt;="&amp;('1. Configuration'!$C$9+(32-1)*7+6),'3. Registre des congés'!$D$5:$D$200,"&gt;="&amp;('1. Configuration'!$C$9+(32-1)*7)))</f>
        <v/>
      </c>
      <c r="AH14" s="106">
        <f>IF($A14="","",COUNTIFS('3. Registre des congés'!$A$5:$A$200,$A14,'3. Registre des congés'!$F$5:$F$200,"Approuvé",'3. Registre des congés'!$C$5:$C$200,"&lt;="&amp;('1. Configuration'!$C$9+(33-1)*7+6),'3. Registre des congés'!$D$5:$D$200,"&gt;="&amp;('1. Configuration'!$C$9+(33-1)*7)))</f>
        <v/>
      </c>
      <c r="AI14" s="106">
        <f>IF($A14="","",COUNTIFS('3. Registre des congés'!$A$5:$A$200,$A14,'3. Registre des congés'!$F$5:$F$200,"Approuvé",'3. Registre des congés'!$C$5:$C$200,"&lt;="&amp;('1. Configuration'!$C$9+(34-1)*7+6),'3. Registre des congés'!$D$5:$D$200,"&gt;="&amp;('1. Configuration'!$C$9+(34-1)*7)))</f>
        <v/>
      </c>
      <c r="AJ14" s="106">
        <f>IF($A14="","",COUNTIFS('3. Registre des congés'!$A$5:$A$200,$A14,'3. Registre des congés'!$F$5:$F$200,"Approuvé",'3. Registre des congés'!$C$5:$C$200,"&lt;="&amp;('1. Configuration'!$C$9+(35-1)*7+6),'3. Registre des congés'!$D$5:$D$200,"&gt;="&amp;('1. Configuration'!$C$9+(35-1)*7)))</f>
        <v/>
      </c>
      <c r="AK14" s="106">
        <f>IF($A14="","",COUNTIFS('3. Registre des congés'!$A$5:$A$200,$A14,'3. Registre des congés'!$F$5:$F$200,"Approuvé",'3. Registre des congés'!$C$5:$C$200,"&lt;="&amp;('1. Configuration'!$C$9+(36-1)*7+6),'3. Registre des congés'!$D$5:$D$200,"&gt;="&amp;('1. Configuration'!$C$9+(36-1)*7)))</f>
        <v/>
      </c>
      <c r="AL14" s="106">
        <f>IF($A14="","",COUNTIFS('3. Registre des congés'!$A$5:$A$200,$A14,'3. Registre des congés'!$F$5:$F$200,"Approuvé",'3. Registre des congés'!$C$5:$C$200,"&lt;="&amp;('1. Configuration'!$C$9+(37-1)*7+6),'3. Registre des congés'!$D$5:$D$200,"&gt;="&amp;('1. Configuration'!$C$9+(37-1)*7)))</f>
        <v/>
      </c>
      <c r="AM14" s="106">
        <f>IF($A14="","",COUNTIFS('3. Registre des congés'!$A$5:$A$200,$A14,'3. Registre des congés'!$F$5:$F$200,"Approuvé",'3. Registre des congés'!$C$5:$C$200,"&lt;="&amp;('1. Configuration'!$C$9+(38-1)*7+6),'3. Registre des congés'!$D$5:$D$200,"&gt;="&amp;('1. Configuration'!$C$9+(38-1)*7)))</f>
        <v/>
      </c>
      <c r="AN14" s="106">
        <f>IF($A14="","",COUNTIFS('3. Registre des congés'!$A$5:$A$200,$A14,'3. Registre des congés'!$F$5:$F$200,"Approuvé",'3. Registre des congés'!$C$5:$C$200,"&lt;="&amp;('1. Configuration'!$C$9+(39-1)*7+6),'3. Registre des congés'!$D$5:$D$200,"&gt;="&amp;('1. Configuration'!$C$9+(39-1)*7)))</f>
        <v/>
      </c>
      <c r="AO14" s="106">
        <f>IF($A14="","",COUNTIFS('3. Registre des congés'!$A$5:$A$200,$A14,'3. Registre des congés'!$F$5:$F$200,"Approuvé",'3. Registre des congés'!$C$5:$C$200,"&lt;="&amp;('1. Configuration'!$C$9+(40-1)*7+6),'3. Registre des congés'!$D$5:$D$200,"&gt;="&amp;('1. Configuration'!$C$9+(40-1)*7)))</f>
        <v/>
      </c>
      <c r="AP14" s="106">
        <f>IF($A14="","",COUNTIFS('3. Registre des congés'!$A$5:$A$200,$A14,'3. Registre des congés'!$F$5:$F$200,"Approuvé",'3. Registre des congés'!$C$5:$C$200,"&lt;="&amp;('1. Configuration'!$C$9+(41-1)*7+6),'3. Registre des congés'!$D$5:$D$200,"&gt;="&amp;('1. Configuration'!$C$9+(41-1)*7)))</f>
        <v/>
      </c>
      <c r="AQ14" s="106">
        <f>IF($A14="","",COUNTIFS('3. Registre des congés'!$A$5:$A$200,$A14,'3. Registre des congés'!$F$5:$F$200,"Approuvé",'3. Registre des congés'!$C$5:$C$200,"&lt;="&amp;('1. Configuration'!$C$9+(42-1)*7+6),'3. Registre des congés'!$D$5:$D$200,"&gt;="&amp;('1. Configuration'!$C$9+(42-1)*7)))</f>
        <v/>
      </c>
      <c r="AR14" s="106">
        <f>IF($A14="","",COUNTIFS('3. Registre des congés'!$A$5:$A$200,$A14,'3. Registre des congés'!$F$5:$F$200,"Approuvé",'3. Registre des congés'!$C$5:$C$200,"&lt;="&amp;('1. Configuration'!$C$9+(43-1)*7+6),'3. Registre des congés'!$D$5:$D$200,"&gt;="&amp;('1. Configuration'!$C$9+(43-1)*7)))</f>
        <v/>
      </c>
      <c r="AS14" s="106">
        <f>IF($A14="","",COUNTIFS('3. Registre des congés'!$A$5:$A$200,$A14,'3. Registre des congés'!$F$5:$F$200,"Approuvé",'3. Registre des congés'!$C$5:$C$200,"&lt;="&amp;('1. Configuration'!$C$9+(44-1)*7+6),'3. Registre des congés'!$D$5:$D$200,"&gt;="&amp;('1. Configuration'!$C$9+(44-1)*7)))</f>
        <v/>
      </c>
      <c r="AT14" s="106">
        <f>IF($A14="","",COUNTIFS('3. Registre des congés'!$A$5:$A$200,$A14,'3. Registre des congés'!$F$5:$F$200,"Approuvé",'3. Registre des congés'!$C$5:$C$200,"&lt;="&amp;('1. Configuration'!$C$9+(45-1)*7+6),'3. Registre des congés'!$D$5:$D$200,"&gt;="&amp;('1. Configuration'!$C$9+(45-1)*7)))</f>
        <v/>
      </c>
      <c r="AU14" s="106">
        <f>IF($A14="","",COUNTIFS('3. Registre des congés'!$A$5:$A$200,$A14,'3. Registre des congés'!$F$5:$F$200,"Approuvé",'3. Registre des congés'!$C$5:$C$200,"&lt;="&amp;('1. Configuration'!$C$9+(46-1)*7+6),'3. Registre des congés'!$D$5:$D$200,"&gt;="&amp;('1. Configuration'!$C$9+(46-1)*7)))</f>
        <v/>
      </c>
      <c r="AV14" s="106">
        <f>IF($A14="","",COUNTIFS('3. Registre des congés'!$A$5:$A$200,$A14,'3. Registre des congés'!$F$5:$F$200,"Approuvé",'3. Registre des congés'!$C$5:$C$200,"&lt;="&amp;('1. Configuration'!$C$9+(47-1)*7+6),'3. Registre des congés'!$D$5:$D$200,"&gt;="&amp;('1. Configuration'!$C$9+(47-1)*7)))</f>
        <v/>
      </c>
      <c r="AW14" s="106">
        <f>IF($A14="","",COUNTIFS('3. Registre des congés'!$A$5:$A$200,$A14,'3. Registre des congés'!$F$5:$F$200,"Approuvé",'3. Registre des congés'!$C$5:$C$200,"&lt;="&amp;('1. Configuration'!$C$9+(48-1)*7+6),'3. Registre des congés'!$D$5:$D$200,"&gt;="&amp;('1. Configuration'!$C$9+(48-1)*7)))</f>
        <v/>
      </c>
      <c r="AX14" s="106">
        <f>IF($A14="","",COUNTIFS('3. Registre des congés'!$A$5:$A$200,$A14,'3. Registre des congés'!$F$5:$F$200,"Approuvé",'3. Registre des congés'!$C$5:$C$200,"&lt;="&amp;('1. Configuration'!$C$9+(49-1)*7+6),'3. Registre des congés'!$D$5:$D$200,"&gt;="&amp;('1. Configuration'!$C$9+(49-1)*7)))</f>
        <v/>
      </c>
      <c r="AY14" s="106">
        <f>IF($A14="","",COUNTIFS('3. Registre des congés'!$A$5:$A$200,$A14,'3. Registre des congés'!$F$5:$F$200,"Approuvé",'3. Registre des congés'!$C$5:$C$200,"&lt;="&amp;('1. Configuration'!$C$9+(50-1)*7+6),'3. Registre des congés'!$D$5:$D$200,"&gt;="&amp;('1. Configuration'!$C$9+(50-1)*7)))</f>
        <v/>
      </c>
      <c r="AZ14" s="106">
        <f>IF($A14="","",COUNTIFS('3. Registre des congés'!$A$5:$A$200,$A14,'3. Registre des congés'!$F$5:$F$200,"Approuvé",'3. Registre des congés'!$C$5:$C$200,"&lt;="&amp;('1. Configuration'!$C$9+(51-1)*7+6),'3. Registre des congés'!$D$5:$D$200,"&gt;="&amp;('1. Configuration'!$C$9+(51-1)*7)))</f>
        <v/>
      </c>
      <c r="BA14" s="106">
        <f>IF($A14="","",COUNTIFS('3. Registre des congés'!$A$5:$A$200,$A14,'3. Registre des congés'!$F$5:$F$200,"Approuvé",'3. Registre des congés'!$C$5:$C$200,"&lt;="&amp;('1. Configuration'!$C$9+(52-1)*7+6),'3. Registre des congés'!$D$5:$D$200,"&gt;="&amp;('1. Configuration'!$C$9+(52-1)*7)))</f>
        <v/>
      </c>
    </row>
    <row r="15" ht="18" customHeight="1" s="55">
      <c r="A15" s="105">
        <f>IF('2. Employés'!A15="","",'2. Employés'!A15)</f>
        <v/>
      </c>
      <c r="B15" s="106">
        <f>IF($A15="","",COUNTIFS('3. Registre des congés'!$A$5:$A$200,$A15,'3. Registre des congés'!$F$5:$F$200,"Approuvé",'3. Registre des congés'!$C$5:$C$200,"&lt;="&amp;('1. Configuration'!$C$9+(1-1)*7+6),'3. Registre des congés'!$D$5:$D$200,"&gt;="&amp;('1. Configuration'!$C$9+(1-1)*7)))</f>
        <v/>
      </c>
      <c r="C15" s="106">
        <f>IF($A15="","",COUNTIFS('3. Registre des congés'!$A$5:$A$200,$A15,'3. Registre des congés'!$F$5:$F$200,"Approuvé",'3. Registre des congés'!$C$5:$C$200,"&lt;="&amp;('1. Configuration'!$C$9+(2-1)*7+6),'3. Registre des congés'!$D$5:$D$200,"&gt;="&amp;('1. Configuration'!$C$9+(2-1)*7)))</f>
        <v/>
      </c>
      <c r="D15" s="106">
        <f>IF($A15="","",COUNTIFS('3. Registre des congés'!$A$5:$A$200,$A15,'3. Registre des congés'!$F$5:$F$200,"Approuvé",'3. Registre des congés'!$C$5:$C$200,"&lt;="&amp;('1. Configuration'!$C$9+(3-1)*7+6),'3. Registre des congés'!$D$5:$D$200,"&gt;="&amp;('1. Configuration'!$C$9+(3-1)*7)))</f>
        <v/>
      </c>
      <c r="E15" s="106">
        <f>IF($A15="","",COUNTIFS('3. Registre des congés'!$A$5:$A$200,$A15,'3. Registre des congés'!$F$5:$F$200,"Approuvé",'3. Registre des congés'!$C$5:$C$200,"&lt;="&amp;('1. Configuration'!$C$9+(4-1)*7+6),'3. Registre des congés'!$D$5:$D$200,"&gt;="&amp;('1. Configuration'!$C$9+(4-1)*7)))</f>
        <v/>
      </c>
      <c r="F15" s="106">
        <f>IF($A15="","",COUNTIFS('3. Registre des congés'!$A$5:$A$200,$A15,'3. Registre des congés'!$F$5:$F$200,"Approuvé",'3. Registre des congés'!$C$5:$C$200,"&lt;="&amp;('1. Configuration'!$C$9+(5-1)*7+6),'3. Registre des congés'!$D$5:$D$200,"&gt;="&amp;('1. Configuration'!$C$9+(5-1)*7)))</f>
        <v/>
      </c>
      <c r="G15" s="106">
        <f>IF($A15="","",COUNTIFS('3. Registre des congés'!$A$5:$A$200,$A15,'3. Registre des congés'!$F$5:$F$200,"Approuvé",'3. Registre des congés'!$C$5:$C$200,"&lt;="&amp;('1. Configuration'!$C$9+(6-1)*7+6),'3. Registre des congés'!$D$5:$D$200,"&gt;="&amp;('1. Configuration'!$C$9+(6-1)*7)))</f>
        <v/>
      </c>
      <c r="H15" s="106">
        <f>IF($A15="","",COUNTIFS('3. Registre des congés'!$A$5:$A$200,$A15,'3. Registre des congés'!$F$5:$F$200,"Approuvé",'3. Registre des congés'!$C$5:$C$200,"&lt;="&amp;('1. Configuration'!$C$9+(7-1)*7+6),'3. Registre des congés'!$D$5:$D$200,"&gt;="&amp;('1. Configuration'!$C$9+(7-1)*7)))</f>
        <v/>
      </c>
      <c r="I15" s="106">
        <f>IF($A15="","",COUNTIFS('3. Registre des congés'!$A$5:$A$200,$A15,'3. Registre des congés'!$F$5:$F$200,"Approuvé",'3. Registre des congés'!$C$5:$C$200,"&lt;="&amp;('1. Configuration'!$C$9+(8-1)*7+6),'3. Registre des congés'!$D$5:$D$200,"&gt;="&amp;('1. Configuration'!$C$9+(8-1)*7)))</f>
        <v/>
      </c>
      <c r="J15" s="106">
        <f>IF($A15="","",COUNTIFS('3. Registre des congés'!$A$5:$A$200,$A15,'3. Registre des congés'!$F$5:$F$200,"Approuvé",'3. Registre des congés'!$C$5:$C$200,"&lt;="&amp;('1. Configuration'!$C$9+(9-1)*7+6),'3. Registre des congés'!$D$5:$D$200,"&gt;="&amp;('1. Configuration'!$C$9+(9-1)*7)))</f>
        <v/>
      </c>
      <c r="K15" s="106">
        <f>IF($A15="","",COUNTIFS('3. Registre des congés'!$A$5:$A$200,$A15,'3. Registre des congés'!$F$5:$F$200,"Approuvé",'3. Registre des congés'!$C$5:$C$200,"&lt;="&amp;('1. Configuration'!$C$9+(10-1)*7+6),'3. Registre des congés'!$D$5:$D$200,"&gt;="&amp;('1. Configuration'!$C$9+(10-1)*7)))</f>
        <v/>
      </c>
      <c r="L15" s="106">
        <f>IF($A15="","",COUNTIFS('3. Registre des congés'!$A$5:$A$200,$A15,'3. Registre des congés'!$F$5:$F$200,"Approuvé",'3. Registre des congés'!$C$5:$C$200,"&lt;="&amp;('1. Configuration'!$C$9+(11-1)*7+6),'3. Registre des congés'!$D$5:$D$200,"&gt;="&amp;('1. Configuration'!$C$9+(11-1)*7)))</f>
        <v/>
      </c>
      <c r="M15" s="106">
        <f>IF($A15="","",COUNTIFS('3. Registre des congés'!$A$5:$A$200,$A15,'3. Registre des congés'!$F$5:$F$200,"Approuvé",'3. Registre des congés'!$C$5:$C$200,"&lt;="&amp;('1. Configuration'!$C$9+(12-1)*7+6),'3. Registre des congés'!$D$5:$D$200,"&gt;="&amp;('1. Configuration'!$C$9+(12-1)*7)))</f>
        <v/>
      </c>
      <c r="N15" s="106">
        <f>IF($A15="","",COUNTIFS('3. Registre des congés'!$A$5:$A$200,$A15,'3. Registre des congés'!$F$5:$F$200,"Approuvé",'3. Registre des congés'!$C$5:$C$200,"&lt;="&amp;('1. Configuration'!$C$9+(13-1)*7+6),'3. Registre des congés'!$D$5:$D$200,"&gt;="&amp;('1. Configuration'!$C$9+(13-1)*7)))</f>
        <v/>
      </c>
      <c r="O15" s="106">
        <f>IF($A15="","",COUNTIFS('3. Registre des congés'!$A$5:$A$200,$A15,'3. Registre des congés'!$F$5:$F$200,"Approuvé",'3. Registre des congés'!$C$5:$C$200,"&lt;="&amp;('1. Configuration'!$C$9+(14-1)*7+6),'3. Registre des congés'!$D$5:$D$200,"&gt;="&amp;('1. Configuration'!$C$9+(14-1)*7)))</f>
        <v/>
      </c>
      <c r="P15" s="106">
        <f>IF($A15="","",COUNTIFS('3. Registre des congés'!$A$5:$A$200,$A15,'3. Registre des congés'!$F$5:$F$200,"Approuvé",'3. Registre des congés'!$C$5:$C$200,"&lt;="&amp;('1. Configuration'!$C$9+(15-1)*7+6),'3. Registre des congés'!$D$5:$D$200,"&gt;="&amp;('1. Configuration'!$C$9+(15-1)*7)))</f>
        <v/>
      </c>
      <c r="Q15" s="106">
        <f>IF($A15="","",COUNTIFS('3. Registre des congés'!$A$5:$A$200,$A15,'3. Registre des congés'!$F$5:$F$200,"Approuvé",'3. Registre des congés'!$C$5:$C$200,"&lt;="&amp;('1. Configuration'!$C$9+(16-1)*7+6),'3. Registre des congés'!$D$5:$D$200,"&gt;="&amp;('1. Configuration'!$C$9+(16-1)*7)))</f>
        <v/>
      </c>
      <c r="R15" s="106">
        <f>IF($A15="","",COUNTIFS('3. Registre des congés'!$A$5:$A$200,$A15,'3. Registre des congés'!$F$5:$F$200,"Approuvé",'3. Registre des congés'!$C$5:$C$200,"&lt;="&amp;('1. Configuration'!$C$9+(17-1)*7+6),'3. Registre des congés'!$D$5:$D$200,"&gt;="&amp;('1. Configuration'!$C$9+(17-1)*7)))</f>
        <v/>
      </c>
      <c r="S15" s="106">
        <f>IF($A15="","",COUNTIFS('3. Registre des congés'!$A$5:$A$200,$A15,'3. Registre des congés'!$F$5:$F$200,"Approuvé",'3. Registre des congés'!$C$5:$C$200,"&lt;="&amp;('1. Configuration'!$C$9+(18-1)*7+6),'3. Registre des congés'!$D$5:$D$200,"&gt;="&amp;('1. Configuration'!$C$9+(18-1)*7)))</f>
        <v/>
      </c>
      <c r="T15" s="106">
        <f>IF($A15="","",COUNTIFS('3. Registre des congés'!$A$5:$A$200,$A15,'3. Registre des congés'!$F$5:$F$200,"Approuvé",'3. Registre des congés'!$C$5:$C$200,"&lt;="&amp;('1. Configuration'!$C$9+(19-1)*7+6),'3. Registre des congés'!$D$5:$D$200,"&gt;="&amp;('1. Configuration'!$C$9+(19-1)*7)))</f>
        <v/>
      </c>
      <c r="U15" s="106">
        <f>IF($A15="","",COUNTIFS('3. Registre des congés'!$A$5:$A$200,$A15,'3. Registre des congés'!$F$5:$F$200,"Approuvé",'3. Registre des congés'!$C$5:$C$200,"&lt;="&amp;('1. Configuration'!$C$9+(20-1)*7+6),'3. Registre des congés'!$D$5:$D$200,"&gt;="&amp;('1. Configuration'!$C$9+(20-1)*7)))</f>
        <v/>
      </c>
      <c r="V15" s="106">
        <f>IF($A15="","",COUNTIFS('3. Registre des congés'!$A$5:$A$200,$A15,'3. Registre des congés'!$F$5:$F$200,"Approuvé",'3. Registre des congés'!$C$5:$C$200,"&lt;="&amp;('1. Configuration'!$C$9+(21-1)*7+6),'3. Registre des congés'!$D$5:$D$200,"&gt;="&amp;('1. Configuration'!$C$9+(21-1)*7)))</f>
        <v/>
      </c>
      <c r="W15" s="106">
        <f>IF($A15="","",COUNTIFS('3. Registre des congés'!$A$5:$A$200,$A15,'3. Registre des congés'!$F$5:$F$200,"Approuvé",'3. Registre des congés'!$C$5:$C$200,"&lt;="&amp;('1. Configuration'!$C$9+(22-1)*7+6),'3. Registre des congés'!$D$5:$D$200,"&gt;="&amp;('1. Configuration'!$C$9+(22-1)*7)))</f>
        <v/>
      </c>
      <c r="X15" s="106">
        <f>IF($A15="","",COUNTIFS('3. Registre des congés'!$A$5:$A$200,$A15,'3. Registre des congés'!$F$5:$F$200,"Approuvé",'3. Registre des congés'!$C$5:$C$200,"&lt;="&amp;('1. Configuration'!$C$9+(23-1)*7+6),'3. Registre des congés'!$D$5:$D$200,"&gt;="&amp;('1. Configuration'!$C$9+(23-1)*7)))</f>
        <v/>
      </c>
      <c r="Y15" s="106">
        <f>IF($A15="","",COUNTIFS('3. Registre des congés'!$A$5:$A$200,$A15,'3. Registre des congés'!$F$5:$F$200,"Approuvé",'3. Registre des congés'!$C$5:$C$200,"&lt;="&amp;('1. Configuration'!$C$9+(24-1)*7+6),'3. Registre des congés'!$D$5:$D$200,"&gt;="&amp;('1. Configuration'!$C$9+(24-1)*7)))</f>
        <v/>
      </c>
      <c r="Z15" s="106">
        <f>IF($A15="","",COUNTIFS('3. Registre des congés'!$A$5:$A$200,$A15,'3. Registre des congés'!$F$5:$F$200,"Approuvé",'3. Registre des congés'!$C$5:$C$200,"&lt;="&amp;('1. Configuration'!$C$9+(25-1)*7+6),'3. Registre des congés'!$D$5:$D$200,"&gt;="&amp;('1. Configuration'!$C$9+(25-1)*7)))</f>
        <v/>
      </c>
      <c r="AA15" s="106">
        <f>IF($A15="","",COUNTIFS('3. Registre des congés'!$A$5:$A$200,$A15,'3. Registre des congés'!$F$5:$F$200,"Approuvé",'3. Registre des congés'!$C$5:$C$200,"&lt;="&amp;('1. Configuration'!$C$9+(26-1)*7+6),'3. Registre des congés'!$D$5:$D$200,"&gt;="&amp;('1. Configuration'!$C$9+(26-1)*7)))</f>
        <v/>
      </c>
      <c r="AB15" s="106">
        <f>IF($A15="","",COUNTIFS('3. Registre des congés'!$A$5:$A$200,$A15,'3. Registre des congés'!$F$5:$F$200,"Approuvé",'3. Registre des congés'!$C$5:$C$200,"&lt;="&amp;('1. Configuration'!$C$9+(27-1)*7+6),'3. Registre des congés'!$D$5:$D$200,"&gt;="&amp;('1. Configuration'!$C$9+(27-1)*7)))</f>
        <v/>
      </c>
      <c r="AC15" s="106">
        <f>IF($A15="","",COUNTIFS('3. Registre des congés'!$A$5:$A$200,$A15,'3. Registre des congés'!$F$5:$F$200,"Approuvé",'3. Registre des congés'!$C$5:$C$200,"&lt;="&amp;('1. Configuration'!$C$9+(28-1)*7+6),'3. Registre des congés'!$D$5:$D$200,"&gt;="&amp;('1. Configuration'!$C$9+(28-1)*7)))</f>
        <v/>
      </c>
      <c r="AD15" s="106">
        <f>IF($A15="","",COUNTIFS('3. Registre des congés'!$A$5:$A$200,$A15,'3. Registre des congés'!$F$5:$F$200,"Approuvé",'3. Registre des congés'!$C$5:$C$200,"&lt;="&amp;('1. Configuration'!$C$9+(29-1)*7+6),'3. Registre des congés'!$D$5:$D$200,"&gt;="&amp;('1. Configuration'!$C$9+(29-1)*7)))</f>
        <v/>
      </c>
      <c r="AE15" s="106">
        <f>IF($A15="","",COUNTIFS('3. Registre des congés'!$A$5:$A$200,$A15,'3. Registre des congés'!$F$5:$F$200,"Approuvé",'3. Registre des congés'!$C$5:$C$200,"&lt;="&amp;('1. Configuration'!$C$9+(30-1)*7+6),'3. Registre des congés'!$D$5:$D$200,"&gt;="&amp;('1. Configuration'!$C$9+(30-1)*7)))</f>
        <v/>
      </c>
      <c r="AF15" s="106">
        <f>IF($A15="","",COUNTIFS('3. Registre des congés'!$A$5:$A$200,$A15,'3. Registre des congés'!$F$5:$F$200,"Approuvé",'3. Registre des congés'!$C$5:$C$200,"&lt;="&amp;('1. Configuration'!$C$9+(31-1)*7+6),'3. Registre des congés'!$D$5:$D$200,"&gt;="&amp;('1. Configuration'!$C$9+(31-1)*7)))</f>
        <v/>
      </c>
      <c r="AG15" s="106">
        <f>IF($A15="","",COUNTIFS('3. Registre des congés'!$A$5:$A$200,$A15,'3. Registre des congés'!$F$5:$F$200,"Approuvé",'3. Registre des congés'!$C$5:$C$200,"&lt;="&amp;('1. Configuration'!$C$9+(32-1)*7+6),'3. Registre des congés'!$D$5:$D$200,"&gt;="&amp;('1. Configuration'!$C$9+(32-1)*7)))</f>
        <v/>
      </c>
      <c r="AH15" s="106">
        <f>IF($A15="","",COUNTIFS('3. Registre des congés'!$A$5:$A$200,$A15,'3. Registre des congés'!$F$5:$F$200,"Approuvé",'3. Registre des congés'!$C$5:$C$200,"&lt;="&amp;('1. Configuration'!$C$9+(33-1)*7+6),'3. Registre des congés'!$D$5:$D$200,"&gt;="&amp;('1. Configuration'!$C$9+(33-1)*7)))</f>
        <v/>
      </c>
      <c r="AI15" s="106">
        <f>IF($A15="","",COUNTIFS('3. Registre des congés'!$A$5:$A$200,$A15,'3. Registre des congés'!$F$5:$F$200,"Approuvé",'3. Registre des congés'!$C$5:$C$200,"&lt;="&amp;('1. Configuration'!$C$9+(34-1)*7+6),'3. Registre des congés'!$D$5:$D$200,"&gt;="&amp;('1. Configuration'!$C$9+(34-1)*7)))</f>
        <v/>
      </c>
      <c r="AJ15" s="106">
        <f>IF($A15="","",COUNTIFS('3. Registre des congés'!$A$5:$A$200,$A15,'3. Registre des congés'!$F$5:$F$200,"Approuvé",'3. Registre des congés'!$C$5:$C$200,"&lt;="&amp;('1. Configuration'!$C$9+(35-1)*7+6),'3. Registre des congés'!$D$5:$D$200,"&gt;="&amp;('1. Configuration'!$C$9+(35-1)*7)))</f>
        <v/>
      </c>
      <c r="AK15" s="106">
        <f>IF($A15="","",COUNTIFS('3. Registre des congés'!$A$5:$A$200,$A15,'3. Registre des congés'!$F$5:$F$200,"Approuvé",'3. Registre des congés'!$C$5:$C$200,"&lt;="&amp;('1. Configuration'!$C$9+(36-1)*7+6),'3. Registre des congés'!$D$5:$D$200,"&gt;="&amp;('1. Configuration'!$C$9+(36-1)*7)))</f>
        <v/>
      </c>
      <c r="AL15" s="106">
        <f>IF($A15="","",COUNTIFS('3. Registre des congés'!$A$5:$A$200,$A15,'3. Registre des congés'!$F$5:$F$200,"Approuvé",'3. Registre des congés'!$C$5:$C$200,"&lt;="&amp;('1. Configuration'!$C$9+(37-1)*7+6),'3. Registre des congés'!$D$5:$D$200,"&gt;="&amp;('1. Configuration'!$C$9+(37-1)*7)))</f>
        <v/>
      </c>
      <c r="AM15" s="106">
        <f>IF($A15="","",COUNTIFS('3. Registre des congés'!$A$5:$A$200,$A15,'3. Registre des congés'!$F$5:$F$200,"Approuvé",'3. Registre des congés'!$C$5:$C$200,"&lt;="&amp;('1. Configuration'!$C$9+(38-1)*7+6),'3. Registre des congés'!$D$5:$D$200,"&gt;="&amp;('1. Configuration'!$C$9+(38-1)*7)))</f>
        <v/>
      </c>
      <c r="AN15" s="106">
        <f>IF($A15="","",COUNTIFS('3. Registre des congés'!$A$5:$A$200,$A15,'3. Registre des congés'!$F$5:$F$200,"Approuvé",'3. Registre des congés'!$C$5:$C$200,"&lt;="&amp;('1. Configuration'!$C$9+(39-1)*7+6),'3. Registre des congés'!$D$5:$D$200,"&gt;="&amp;('1. Configuration'!$C$9+(39-1)*7)))</f>
        <v/>
      </c>
      <c r="AO15" s="106">
        <f>IF($A15="","",COUNTIFS('3. Registre des congés'!$A$5:$A$200,$A15,'3. Registre des congés'!$F$5:$F$200,"Approuvé",'3. Registre des congés'!$C$5:$C$200,"&lt;="&amp;('1. Configuration'!$C$9+(40-1)*7+6),'3. Registre des congés'!$D$5:$D$200,"&gt;="&amp;('1. Configuration'!$C$9+(40-1)*7)))</f>
        <v/>
      </c>
      <c r="AP15" s="106">
        <f>IF($A15="","",COUNTIFS('3. Registre des congés'!$A$5:$A$200,$A15,'3. Registre des congés'!$F$5:$F$200,"Approuvé",'3. Registre des congés'!$C$5:$C$200,"&lt;="&amp;('1. Configuration'!$C$9+(41-1)*7+6),'3. Registre des congés'!$D$5:$D$200,"&gt;="&amp;('1. Configuration'!$C$9+(41-1)*7)))</f>
        <v/>
      </c>
      <c r="AQ15" s="106">
        <f>IF($A15="","",COUNTIFS('3. Registre des congés'!$A$5:$A$200,$A15,'3. Registre des congés'!$F$5:$F$200,"Approuvé",'3. Registre des congés'!$C$5:$C$200,"&lt;="&amp;('1. Configuration'!$C$9+(42-1)*7+6),'3. Registre des congés'!$D$5:$D$200,"&gt;="&amp;('1. Configuration'!$C$9+(42-1)*7)))</f>
        <v/>
      </c>
      <c r="AR15" s="106">
        <f>IF($A15="","",COUNTIFS('3. Registre des congés'!$A$5:$A$200,$A15,'3. Registre des congés'!$F$5:$F$200,"Approuvé",'3. Registre des congés'!$C$5:$C$200,"&lt;="&amp;('1. Configuration'!$C$9+(43-1)*7+6),'3. Registre des congés'!$D$5:$D$200,"&gt;="&amp;('1. Configuration'!$C$9+(43-1)*7)))</f>
        <v/>
      </c>
      <c r="AS15" s="106">
        <f>IF($A15="","",COUNTIFS('3. Registre des congés'!$A$5:$A$200,$A15,'3. Registre des congés'!$F$5:$F$200,"Approuvé",'3. Registre des congés'!$C$5:$C$200,"&lt;="&amp;('1. Configuration'!$C$9+(44-1)*7+6),'3. Registre des congés'!$D$5:$D$200,"&gt;="&amp;('1. Configuration'!$C$9+(44-1)*7)))</f>
        <v/>
      </c>
      <c r="AT15" s="106">
        <f>IF($A15="","",COUNTIFS('3. Registre des congés'!$A$5:$A$200,$A15,'3. Registre des congés'!$F$5:$F$200,"Approuvé",'3. Registre des congés'!$C$5:$C$200,"&lt;="&amp;('1. Configuration'!$C$9+(45-1)*7+6),'3. Registre des congés'!$D$5:$D$200,"&gt;="&amp;('1. Configuration'!$C$9+(45-1)*7)))</f>
        <v/>
      </c>
      <c r="AU15" s="106">
        <f>IF($A15="","",COUNTIFS('3. Registre des congés'!$A$5:$A$200,$A15,'3. Registre des congés'!$F$5:$F$200,"Approuvé",'3. Registre des congés'!$C$5:$C$200,"&lt;="&amp;('1. Configuration'!$C$9+(46-1)*7+6),'3. Registre des congés'!$D$5:$D$200,"&gt;="&amp;('1. Configuration'!$C$9+(46-1)*7)))</f>
        <v/>
      </c>
      <c r="AV15" s="106">
        <f>IF($A15="","",COUNTIFS('3. Registre des congés'!$A$5:$A$200,$A15,'3. Registre des congés'!$F$5:$F$200,"Approuvé",'3. Registre des congés'!$C$5:$C$200,"&lt;="&amp;('1. Configuration'!$C$9+(47-1)*7+6),'3. Registre des congés'!$D$5:$D$200,"&gt;="&amp;('1. Configuration'!$C$9+(47-1)*7)))</f>
        <v/>
      </c>
      <c r="AW15" s="106">
        <f>IF($A15="","",COUNTIFS('3. Registre des congés'!$A$5:$A$200,$A15,'3. Registre des congés'!$F$5:$F$200,"Approuvé",'3. Registre des congés'!$C$5:$C$200,"&lt;="&amp;('1. Configuration'!$C$9+(48-1)*7+6),'3. Registre des congés'!$D$5:$D$200,"&gt;="&amp;('1. Configuration'!$C$9+(48-1)*7)))</f>
        <v/>
      </c>
      <c r="AX15" s="106">
        <f>IF($A15="","",COUNTIFS('3. Registre des congés'!$A$5:$A$200,$A15,'3. Registre des congés'!$F$5:$F$200,"Approuvé",'3. Registre des congés'!$C$5:$C$200,"&lt;="&amp;('1. Configuration'!$C$9+(49-1)*7+6),'3. Registre des congés'!$D$5:$D$200,"&gt;="&amp;('1. Configuration'!$C$9+(49-1)*7)))</f>
        <v/>
      </c>
      <c r="AY15" s="106">
        <f>IF($A15="","",COUNTIFS('3. Registre des congés'!$A$5:$A$200,$A15,'3. Registre des congés'!$F$5:$F$200,"Approuvé",'3. Registre des congés'!$C$5:$C$200,"&lt;="&amp;('1. Configuration'!$C$9+(50-1)*7+6),'3. Registre des congés'!$D$5:$D$200,"&gt;="&amp;('1. Configuration'!$C$9+(50-1)*7)))</f>
        <v/>
      </c>
      <c r="AZ15" s="106">
        <f>IF($A15="","",COUNTIFS('3. Registre des congés'!$A$5:$A$200,$A15,'3. Registre des congés'!$F$5:$F$200,"Approuvé",'3. Registre des congés'!$C$5:$C$200,"&lt;="&amp;('1. Configuration'!$C$9+(51-1)*7+6),'3. Registre des congés'!$D$5:$D$200,"&gt;="&amp;('1. Configuration'!$C$9+(51-1)*7)))</f>
        <v/>
      </c>
      <c r="BA15" s="106">
        <f>IF($A15="","",COUNTIFS('3. Registre des congés'!$A$5:$A$200,$A15,'3. Registre des congés'!$F$5:$F$200,"Approuvé",'3. Registre des congés'!$C$5:$C$200,"&lt;="&amp;('1. Configuration'!$C$9+(52-1)*7+6),'3. Registre des congés'!$D$5:$D$200,"&gt;="&amp;('1. Configuration'!$C$9+(52-1)*7)))</f>
        <v/>
      </c>
    </row>
    <row r="16" ht="18" customHeight="1" s="55">
      <c r="A16" s="105">
        <f>IF('2. Employés'!A16="","",'2. Employés'!A16)</f>
        <v/>
      </c>
      <c r="B16" s="106">
        <f>IF($A16="","",COUNTIFS('3. Registre des congés'!$A$5:$A$200,$A16,'3. Registre des congés'!$F$5:$F$200,"Approuvé",'3. Registre des congés'!$C$5:$C$200,"&lt;="&amp;('1. Configuration'!$C$9+(1-1)*7+6),'3. Registre des congés'!$D$5:$D$200,"&gt;="&amp;('1. Configuration'!$C$9+(1-1)*7)))</f>
        <v/>
      </c>
      <c r="C16" s="106">
        <f>IF($A16="","",COUNTIFS('3. Registre des congés'!$A$5:$A$200,$A16,'3. Registre des congés'!$F$5:$F$200,"Approuvé",'3. Registre des congés'!$C$5:$C$200,"&lt;="&amp;('1. Configuration'!$C$9+(2-1)*7+6),'3. Registre des congés'!$D$5:$D$200,"&gt;="&amp;('1. Configuration'!$C$9+(2-1)*7)))</f>
        <v/>
      </c>
      <c r="D16" s="106">
        <f>IF($A16="","",COUNTIFS('3. Registre des congés'!$A$5:$A$200,$A16,'3. Registre des congés'!$F$5:$F$200,"Approuvé",'3. Registre des congés'!$C$5:$C$200,"&lt;="&amp;('1. Configuration'!$C$9+(3-1)*7+6),'3. Registre des congés'!$D$5:$D$200,"&gt;="&amp;('1. Configuration'!$C$9+(3-1)*7)))</f>
        <v/>
      </c>
      <c r="E16" s="106">
        <f>IF($A16="","",COUNTIFS('3. Registre des congés'!$A$5:$A$200,$A16,'3. Registre des congés'!$F$5:$F$200,"Approuvé",'3. Registre des congés'!$C$5:$C$200,"&lt;="&amp;('1. Configuration'!$C$9+(4-1)*7+6),'3. Registre des congés'!$D$5:$D$200,"&gt;="&amp;('1. Configuration'!$C$9+(4-1)*7)))</f>
        <v/>
      </c>
      <c r="F16" s="106">
        <f>IF($A16="","",COUNTIFS('3. Registre des congés'!$A$5:$A$200,$A16,'3. Registre des congés'!$F$5:$F$200,"Approuvé",'3. Registre des congés'!$C$5:$C$200,"&lt;="&amp;('1. Configuration'!$C$9+(5-1)*7+6),'3. Registre des congés'!$D$5:$D$200,"&gt;="&amp;('1. Configuration'!$C$9+(5-1)*7)))</f>
        <v/>
      </c>
      <c r="G16" s="106">
        <f>IF($A16="","",COUNTIFS('3. Registre des congés'!$A$5:$A$200,$A16,'3. Registre des congés'!$F$5:$F$200,"Approuvé",'3. Registre des congés'!$C$5:$C$200,"&lt;="&amp;('1. Configuration'!$C$9+(6-1)*7+6),'3. Registre des congés'!$D$5:$D$200,"&gt;="&amp;('1. Configuration'!$C$9+(6-1)*7)))</f>
        <v/>
      </c>
      <c r="H16" s="106">
        <f>IF($A16="","",COUNTIFS('3. Registre des congés'!$A$5:$A$200,$A16,'3. Registre des congés'!$F$5:$F$200,"Approuvé",'3. Registre des congés'!$C$5:$C$200,"&lt;="&amp;('1. Configuration'!$C$9+(7-1)*7+6),'3. Registre des congés'!$D$5:$D$200,"&gt;="&amp;('1. Configuration'!$C$9+(7-1)*7)))</f>
        <v/>
      </c>
      <c r="I16" s="106">
        <f>IF($A16="","",COUNTIFS('3. Registre des congés'!$A$5:$A$200,$A16,'3. Registre des congés'!$F$5:$F$200,"Approuvé",'3. Registre des congés'!$C$5:$C$200,"&lt;="&amp;('1. Configuration'!$C$9+(8-1)*7+6),'3. Registre des congés'!$D$5:$D$200,"&gt;="&amp;('1. Configuration'!$C$9+(8-1)*7)))</f>
        <v/>
      </c>
      <c r="J16" s="106">
        <f>IF($A16="","",COUNTIFS('3. Registre des congés'!$A$5:$A$200,$A16,'3. Registre des congés'!$F$5:$F$200,"Approuvé",'3. Registre des congés'!$C$5:$C$200,"&lt;="&amp;('1. Configuration'!$C$9+(9-1)*7+6),'3. Registre des congés'!$D$5:$D$200,"&gt;="&amp;('1. Configuration'!$C$9+(9-1)*7)))</f>
        <v/>
      </c>
      <c r="K16" s="106">
        <f>IF($A16="","",COUNTIFS('3. Registre des congés'!$A$5:$A$200,$A16,'3. Registre des congés'!$F$5:$F$200,"Approuvé",'3. Registre des congés'!$C$5:$C$200,"&lt;="&amp;('1. Configuration'!$C$9+(10-1)*7+6),'3. Registre des congés'!$D$5:$D$200,"&gt;="&amp;('1. Configuration'!$C$9+(10-1)*7)))</f>
        <v/>
      </c>
      <c r="L16" s="106">
        <f>IF($A16="","",COUNTIFS('3. Registre des congés'!$A$5:$A$200,$A16,'3. Registre des congés'!$F$5:$F$200,"Approuvé",'3. Registre des congés'!$C$5:$C$200,"&lt;="&amp;('1. Configuration'!$C$9+(11-1)*7+6),'3. Registre des congés'!$D$5:$D$200,"&gt;="&amp;('1. Configuration'!$C$9+(11-1)*7)))</f>
        <v/>
      </c>
      <c r="M16" s="106">
        <f>IF($A16="","",COUNTIFS('3. Registre des congés'!$A$5:$A$200,$A16,'3. Registre des congés'!$F$5:$F$200,"Approuvé",'3. Registre des congés'!$C$5:$C$200,"&lt;="&amp;('1. Configuration'!$C$9+(12-1)*7+6),'3. Registre des congés'!$D$5:$D$200,"&gt;="&amp;('1. Configuration'!$C$9+(12-1)*7)))</f>
        <v/>
      </c>
      <c r="N16" s="106">
        <f>IF($A16="","",COUNTIFS('3. Registre des congés'!$A$5:$A$200,$A16,'3. Registre des congés'!$F$5:$F$200,"Approuvé",'3. Registre des congés'!$C$5:$C$200,"&lt;="&amp;('1. Configuration'!$C$9+(13-1)*7+6),'3. Registre des congés'!$D$5:$D$200,"&gt;="&amp;('1. Configuration'!$C$9+(13-1)*7)))</f>
        <v/>
      </c>
      <c r="O16" s="106">
        <f>IF($A16="","",COUNTIFS('3. Registre des congés'!$A$5:$A$200,$A16,'3. Registre des congés'!$F$5:$F$200,"Approuvé",'3. Registre des congés'!$C$5:$C$200,"&lt;="&amp;('1. Configuration'!$C$9+(14-1)*7+6),'3. Registre des congés'!$D$5:$D$200,"&gt;="&amp;('1. Configuration'!$C$9+(14-1)*7)))</f>
        <v/>
      </c>
      <c r="P16" s="106">
        <f>IF($A16="","",COUNTIFS('3. Registre des congés'!$A$5:$A$200,$A16,'3. Registre des congés'!$F$5:$F$200,"Approuvé",'3. Registre des congés'!$C$5:$C$200,"&lt;="&amp;('1. Configuration'!$C$9+(15-1)*7+6),'3. Registre des congés'!$D$5:$D$200,"&gt;="&amp;('1. Configuration'!$C$9+(15-1)*7)))</f>
        <v/>
      </c>
      <c r="Q16" s="106">
        <f>IF($A16="","",COUNTIFS('3. Registre des congés'!$A$5:$A$200,$A16,'3. Registre des congés'!$F$5:$F$200,"Approuvé",'3. Registre des congés'!$C$5:$C$200,"&lt;="&amp;('1. Configuration'!$C$9+(16-1)*7+6),'3. Registre des congés'!$D$5:$D$200,"&gt;="&amp;('1. Configuration'!$C$9+(16-1)*7)))</f>
        <v/>
      </c>
      <c r="R16" s="106">
        <f>IF($A16="","",COUNTIFS('3. Registre des congés'!$A$5:$A$200,$A16,'3. Registre des congés'!$F$5:$F$200,"Approuvé",'3. Registre des congés'!$C$5:$C$200,"&lt;="&amp;('1. Configuration'!$C$9+(17-1)*7+6),'3. Registre des congés'!$D$5:$D$200,"&gt;="&amp;('1. Configuration'!$C$9+(17-1)*7)))</f>
        <v/>
      </c>
      <c r="S16" s="106">
        <f>IF($A16="","",COUNTIFS('3. Registre des congés'!$A$5:$A$200,$A16,'3. Registre des congés'!$F$5:$F$200,"Approuvé",'3. Registre des congés'!$C$5:$C$200,"&lt;="&amp;('1. Configuration'!$C$9+(18-1)*7+6),'3. Registre des congés'!$D$5:$D$200,"&gt;="&amp;('1. Configuration'!$C$9+(18-1)*7)))</f>
        <v/>
      </c>
      <c r="T16" s="106">
        <f>IF($A16="","",COUNTIFS('3. Registre des congés'!$A$5:$A$200,$A16,'3. Registre des congés'!$F$5:$F$200,"Approuvé",'3. Registre des congés'!$C$5:$C$200,"&lt;="&amp;('1. Configuration'!$C$9+(19-1)*7+6),'3. Registre des congés'!$D$5:$D$200,"&gt;="&amp;('1. Configuration'!$C$9+(19-1)*7)))</f>
        <v/>
      </c>
      <c r="U16" s="106">
        <f>IF($A16="","",COUNTIFS('3. Registre des congés'!$A$5:$A$200,$A16,'3. Registre des congés'!$F$5:$F$200,"Approuvé",'3. Registre des congés'!$C$5:$C$200,"&lt;="&amp;('1. Configuration'!$C$9+(20-1)*7+6),'3. Registre des congés'!$D$5:$D$200,"&gt;="&amp;('1. Configuration'!$C$9+(20-1)*7)))</f>
        <v/>
      </c>
      <c r="V16" s="106">
        <f>IF($A16="","",COUNTIFS('3. Registre des congés'!$A$5:$A$200,$A16,'3. Registre des congés'!$F$5:$F$200,"Approuvé",'3. Registre des congés'!$C$5:$C$200,"&lt;="&amp;('1. Configuration'!$C$9+(21-1)*7+6),'3. Registre des congés'!$D$5:$D$200,"&gt;="&amp;('1. Configuration'!$C$9+(21-1)*7)))</f>
        <v/>
      </c>
      <c r="W16" s="106">
        <f>IF($A16="","",COUNTIFS('3. Registre des congés'!$A$5:$A$200,$A16,'3. Registre des congés'!$F$5:$F$200,"Approuvé",'3. Registre des congés'!$C$5:$C$200,"&lt;="&amp;('1. Configuration'!$C$9+(22-1)*7+6),'3. Registre des congés'!$D$5:$D$200,"&gt;="&amp;('1. Configuration'!$C$9+(22-1)*7)))</f>
        <v/>
      </c>
      <c r="X16" s="106">
        <f>IF($A16="","",COUNTIFS('3. Registre des congés'!$A$5:$A$200,$A16,'3. Registre des congés'!$F$5:$F$200,"Approuvé",'3. Registre des congés'!$C$5:$C$200,"&lt;="&amp;('1. Configuration'!$C$9+(23-1)*7+6),'3. Registre des congés'!$D$5:$D$200,"&gt;="&amp;('1. Configuration'!$C$9+(23-1)*7)))</f>
        <v/>
      </c>
      <c r="Y16" s="106">
        <f>IF($A16="","",COUNTIFS('3. Registre des congés'!$A$5:$A$200,$A16,'3. Registre des congés'!$F$5:$F$200,"Approuvé",'3. Registre des congés'!$C$5:$C$200,"&lt;="&amp;('1. Configuration'!$C$9+(24-1)*7+6),'3. Registre des congés'!$D$5:$D$200,"&gt;="&amp;('1. Configuration'!$C$9+(24-1)*7)))</f>
        <v/>
      </c>
      <c r="Z16" s="106">
        <f>IF($A16="","",COUNTIFS('3. Registre des congés'!$A$5:$A$200,$A16,'3. Registre des congés'!$F$5:$F$200,"Approuvé",'3. Registre des congés'!$C$5:$C$200,"&lt;="&amp;('1. Configuration'!$C$9+(25-1)*7+6),'3. Registre des congés'!$D$5:$D$200,"&gt;="&amp;('1. Configuration'!$C$9+(25-1)*7)))</f>
        <v/>
      </c>
      <c r="AA16" s="106">
        <f>IF($A16="","",COUNTIFS('3. Registre des congés'!$A$5:$A$200,$A16,'3. Registre des congés'!$F$5:$F$200,"Approuvé",'3. Registre des congés'!$C$5:$C$200,"&lt;="&amp;('1. Configuration'!$C$9+(26-1)*7+6),'3. Registre des congés'!$D$5:$D$200,"&gt;="&amp;('1. Configuration'!$C$9+(26-1)*7)))</f>
        <v/>
      </c>
      <c r="AB16" s="106">
        <f>IF($A16="","",COUNTIFS('3. Registre des congés'!$A$5:$A$200,$A16,'3. Registre des congés'!$F$5:$F$200,"Approuvé",'3. Registre des congés'!$C$5:$C$200,"&lt;="&amp;('1. Configuration'!$C$9+(27-1)*7+6),'3. Registre des congés'!$D$5:$D$200,"&gt;="&amp;('1. Configuration'!$C$9+(27-1)*7)))</f>
        <v/>
      </c>
      <c r="AC16" s="106">
        <f>IF($A16="","",COUNTIFS('3. Registre des congés'!$A$5:$A$200,$A16,'3. Registre des congés'!$F$5:$F$200,"Approuvé",'3. Registre des congés'!$C$5:$C$200,"&lt;="&amp;('1. Configuration'!$C$9+(28-1)*7+6),'3. Registre des congés'!$D$5:$D$200,"&gt;="&amp;('1. Configuration'!$C$9+(28-1)*7)))</f>
        <v/>
      </c>
      <c r="AD16" s="106">
        <f>IF($A16="","",COUNTIFS('3. Registre des congés'!$A$5:$A$200,$A16,'3. Registre des congés'!$F$5:$F$200,"Approuvé",'3. Registre des congés'!$C$5:$C$200,"&lt;="&amp;('1. Configuration'!$C$9+(29-1)*7+6),'3. Registre des congés'!$D$5:$D$200,"&gt;="&amp;('1. Configuration'!$C$9+(29-1)*7)))</f>
        <v/>
      </c>
      <c r="AE16" s="106">
        <f>IF($A16="","",COUNTIFS('3. Registre des congés'!$A$5:$A$200,$A16,'3. Registre des congés'!$F$5:$F$200,"Approuvé",'3. Registre des congés'!$C$5:$C$200,"&lt;="&amp;('1. Configuration'!$C$9+(30-1)*7+6),'3. Registre des congés'!$D$5:$D$200,"&gt;="&amp;('1. Configuration'!$C$9+(30-1)*7)))</f>
        <v/>
      </c>
      <c r="AF16" s="106">
        <f>IF($A16="","",COUNTIFS('3. Registre des congés'!$A$5:$A$200,$A16,'3. Registre des congés'!$F$5:$F$200,"Approuvé",'3. Registre des congés'!$C$5:$C$200,"&lt;="&amp;('1. Configuration'!$C$9+(31-1)*7+6),'3. Registre des congés'!$D$5:$D$200,"&gt;="&amp;('1. Configuration'!$C$9+(31-1)*7)))</f>
        <v/>
      </c>
      <c r="AG16" s="106">
        <f>IF($A16="","",COUNTIFS('3. Registre des congés'!$A$5:$A$200,$A16,'3. Registre des congés'!$F$5:$F$200,"Approuvé",'3. Registre des congés'!$C$5:$C$200,"&lt;="&amp;('1. Configuration'!$C$9+(32-1)*7+6),'3. Registre des congés'!$D$5:$D$200,"&gt;="&amp;('1. Configuration'!$C$9+(32-1)*7)))</f>
        <v/>
      </c>
      <c r="AH16" s="106">
        <f>IF($A16="","",COUNTIFS('3. Registre des congés'!$A$5:$A$200,$A16,'3. Registre des congés'!$F$5:$F$200,"Approuvé",'3. Registre des congés'!$C$5:$C$200,"&lt;="&amp;('1. Configuration'!$C$9+(33-1)*7+6),'3. Registre des congés'!$D$5:$D$200,"&gt;="&amp;('1. Configuration'!$C$9+(33-1)*7)))</f>
        <v/>
      </c>
      <c r="AI16" s="106">
        <f>IF($A16="","",COUNTIFS('3. Registre des congés'!$A$5:$A$200,$A16,'3. Registre des congés'!$F$5:$F$200,"Approuvé",'3. Registre des congés'!$C$5:$C$200,"&lt;="&amp;('1. Configuration'!$C$9+(34-1)*7+6),'3. Registre des congés'!$D$5:$D$200,"&gt;="&amp;('1. Configuration'!$C$9+(34-1)*7)))</f>
        <v/>
      </c>
      <c r="AJ16" s="106">
        <f>IF($A16="","",COUNTIFS('3. Registre des congés'!$A$5:$A$200,$A16,'3. Registre des congés'!$F$5:$F$200,"Approuvé",'3. Registre des congés'!$C$5:$C$200,"&lt;="&amp;('1. Configuration'!$C$9+(35-1)*7+6),'3. Registre des congés'!$D$5:$D$200,"&gt;="&amp;('1. Configuration'!$C$9+(35-1)*7)))</f>
        <v/>
      </c>
      <c r="AK16" s="106">
        <f>IF($A16="","",COUNTIFS('3. Registre des congés'!$A$5:$A$200,$A16,'3. Registre des congés'!$F$5:$F$200,"Approuvé",'3. Registre des congés'!$C$5:$C$200,"&lt;="&amp;('1. Configuration'!$C$9+(36-1)*7+6),'3. Registre des congés'!$D$5:$D$200,"&gt;="&amp;('1. Configuration'!$C$9+(36-1)*7)))</f>
        <v/>
      </c>
      <c r="AL16" s="106">
        <f>IF($A16="","",COUNTIFS('3. Registre des congés'!$A$5:$A$200,$A16,'3. Registre des congés'!$F$5:$F$200,"Approuvé",'3. Registre des congés'!$C$5:$C$200,"&lt;="&amp;('1. Configuration'!$C$9+(37-1)*7+6),'3. Registre des congés'!$D$5:$D$200,"&gt;="&amp;('1. Configuration'!$C$9+(37-1)*7)))</f>
        <v/>
      </c>
      <c r="AM16" s="106">
        <f>IF($A16="","",COUNTIFS('3. Registre des congés'!$A$5:$A$200,$A16,'3. Registre des congés'!$F$5:$F$200,"Approuvé",'3. Registre des congés'!$C$5:$C$200,"&lt;="&amp;('1. Configuration'!$C$9+(38-1)*7+6),'3. Registre des congés'!$D$5:$D$200,"&gt;="&amp;('1. Configuration'!$C$9+(38-1)*7)))</f>
        <v/>
      </c>
      <c r="AN16" s="106">
        <f>IF($A16="","",COUNTIFS('3. Registre des congés'!$A$5:$A$200,$A16,'3. Registre des congés'!$F$5:$F$200,"Approuvé",'3. Registre des congés'!$C$5:$C$200,"&lt;="&amp;('1. Configuration'!$C$9+(39-1)*7+6),'3. Registre des congés'!$D$5:$D$200,"&gt;="&amp;('1. Configuration'!$C$9+(39-1)*7)))</f>
        <v/>
      </c>
      <c r="AO16" s="106">
        <f>IF($A16="","",COUNTIFS('3. Registre des congés'!$A$5:$A$200,$A16,'3. Registre des congés'!$F$5:$F$200,"Approuvé",'3. Registre des congés'!$C$5:$C$200,"&lt;="&amp;('1. Configuration'!$C$9+(40-1)*7+6),'3. Registre des congés'!$D$5:$D$200,"&gt;="&amp;('1. Configuration'!$C$9+(40-1)*7)))</f>
        <v/>
      </c>
      <c r="AP16" s="106">
        <f>IF($A16="","",COUNTIFS('3. Registre des congés'!$A$5:$A$200,$A16,'3. Registre des congés'!$F$5:$F$200,"Approuvé",'3. Registre des congés'!$C$5:$C$200,"&lt;="&amp;('1. Configuration'!$C$9+(41-1)*7+6),'3. Registre des congés'!$D$5:$D$200,"&gt;="&amp;('1. Configuration'!$C$9+(41-1)*7)))</f>
        <v/>
      </c>
      <c r="AQ16" s="106">
        <f>IF($A16="","",COUNTIFS('3. Registre des congés'!$A$5:$A$200,$A16,'3. Registre des congés'!$F$5:$F$200,"Approuvé",'3. Registre des congés'!$C$5:$C$200,"&lt;="&amp;('1. Configuration'!$C$9+(42-1)*7+6),'3. Registre des congés'!$D$5:$D$200,"&gt;="&amp;('1. Configuration'!$C$9+(42-1)*7)))</f>
        <v/>
      </c>
      <c r="AR16" s="106">
        <f>IF($A16="","",COUNTIFS('3. Registre des congés'!$A$5:$A$200,$A16,'3. Registre des congés'!$F$5:$F$200,"Approuvé",'3. Registre des congés'!$C$5:$C$200,"&lt;="&amp;('1. Configuration'!$C$9+(43-1)*7+6),'3. Registre des congés'!$D$5:$D$200,"&gt;="&amp;('1. Configuration'!$C$9+(43-1)*7)))</f>
        <v/>
      </c>
      <c r="AS16" s="106">
        <f>IF($A16="","",COUNTIFS('3. Registre des congés'!$A$5:$A$200,$A16,'3. Registre des congés'!$F$5:$F$200,"Approuvé",'3. Registre des congés'!$C$5:$C$200,"&lt;="&amp;('1. Configuration'!$C$9+(44-1)*7+6),'3. Registre des congés'!$D$5:$D$200,"&gt;="&amp;('1. Configuration'!$C$9+(44-1)*7)))</f>
        <v/>
      </c>
      <c r="AT16" s="106">
        <f>IF($A16="","",COUNTIFS('3. Registre des congés'!$A$5:$A$200,$A16,'3. Registre des congés'!$F$5:$F$200,"Approuvé",'3. Registre des congés'!$C$5:$C$200,"&lt;="&amp;('1. Configuration'!$C$9+(45-1)*7+6),'3. Registre des congés'!$D$5:$D$200,"&gt;="&amp;('1. Configuration'!$C$9+(45-1)*7)))</f>
        <v/>
      </c>
      <c r="AU16" s="106">
        <f>IF($A16="","",COUNTIFS('3. Registre des congés'!$A$5:$A$200,$A16,'3. Registre des congés'!$F$5:$F$200,"Approuvé",'3. Registre des congés'!$C$5:$C$200,"&lt;="&amp;('1. Configuration'!$C$9+(46-1)*7+6),'3. Registre des congés'!$D$5:$D$200,"&gt;="&amp;('1. Configuration'!$C$9+(46-1)*7)))</f>
        <v/>
      </c>
      <c r="AV16" s="106">
        <f>IF($A16="","",COUNTIFS('3. Registre des congés'!$A$5:$A$200,$A16,'3. Registre des congés'!$F$5:$F$200,"Approuvé",'3. Registre des congés'!$C$5:$C$200,"&lt;="&amp;('1. Configuration'!$C$9+(47-1)*7+6),'3. Registre des congés'!$D$5:$D$200,"&gt;="&amp;('1. Configuration'!$C$9+(47-1)*7)))</f>
        <v/>
      </c>
      <c r="AW16" s="106">
        <f>IF($A16="","",COUNTIFS('3. Registre des congés'!$A$5:$A$200,$A16,'3. Registre des congés'!$F$5:$F$200,"Approuvé",'3. Registre des congés'!$C$5:$C$200,"&lt;="&amp;('1. Configuration'!$C$9+(48-1)*7+6),'3. Registre des congés'!$D$5:$D$200,"&gt;="&amp;('1. Configuration'!$C$9+(48-1)*7)))</f>
        <v/>
      </c>
      <c r="AX16" s="106">
        <f>IF($A16="","",COUNTIFS('3. Registre des congés'!$A$5:$A$200,$A16,'3. Registre des congés'!$F$5:$F$200,"Approuvé",'3. Registre des congés'!$C$5:$C$200,"&lt;="&amp;('1. Configuration'!$C$9+(49-1)*7+6),'3. Registre des congés'!$D$5:$D$200,"&gt;="&amp;('1. Configuration'!$C$9+(49-1)*7)))</f>
        <v/>
      </c>
      <c r="AY16" s="106">
        <f>IF($A16="","",COUNTIFS('3. Registre des congés'!$A$5:$A$200,$A16,'3. Registre des congés'!$F$5:$F$200,"Approuvé",'3. Registre des congés'!$C$5:$C$200,"&lt;="&amp;('1. Configuration'!$C$9+(50-1)*7+6),'3. Registre des congés'!$D$5:$D$200,"&gt;="&amp;('1. Configuration'!$C$9+(50-1)*7)))</f>
        <v/>
      </c>
      <c r="AZ16" s="106">
        <f>IF($A16="","",COUNTIFS('3. Registre des congés'!$A$5:$A$200,$A16,'3. Registre des congés'!$F$5:$F$200,"Approuvé",'3. Registre des congés'!$C$5:$C$200,"&lt;="&amp;('1. Configuration'!$C$9+(51-1)*7+6),'3. Registre des congés'!$D$5:$D$200,"&gt;="&amp;('1. Configuration'!$C$9+(51-1)*7)))</f>
        <v/>
      </c>
      <c r="BA16" s="106">
        <f>IF($A16="","",COUNTIFS('3. Registre des congés'!$A$5:$A$200,$A16,'3. Registre des congés'!$F$5:$F$200,"Approuvé",'3. Registre des congés'!$C$5:$C$200,"&lt;="&amp;('1. Configuration'!$C$9+(52-1)*7+6),'3. Registre des congés'!$D$5:$D$200,"&gt;="&amp;('1. Configuration'!$C$9+(52-1)*7)))</f>
        <v/>
      </c>
    </row>
    <row r="17" ht="18" customHeight="1" s="55">
      <c r="A17" s="105">
        <f>IF('2. Employés'!A17="","",'2. Employés'!A17)</f>
        <v/>
      </c>
      <c r="B17" s="106">
        <f>IF($A17="","",COUNTIFS('3. Registre des congés'!$A$5:$A$200,$A17,'3. Registre des congés'!$F$5:$F$200,"Approuvé",'3. Registre des congés'!$C$5:$C$200,"&lt;="&amp;('1. Configuration'!$C$9+(1-1)*7+6),'3. Registre des congés'!$D$5:$D$200,"&gt;="&amp;('1. Configuration'!$C$9+(1-1)*7)))</f>
        <v/>
      </c>
      <c r="C17" s="106">
        <f>IF($A17="","",COUNTIFS('3. Registre des congés'!$A$5:$A$200,$A17,'3. Registre des congés'!$F$5:$F$200,"Approuvé",'3. Registre des congés'!$C$5:$C$200,"&lt;="&amp;('1. Configuration'!$C$9+(2-1)*7+6),'3. Registre des congés'!$D$5:$D$200,"&gt;="&amp;('1. Configuration'!$C$9+(2-1)*7)))</f>
        <v/>
      </c>
      <c r="D17" s="106">
        <f>IF($A17="","",COUNTIFS('3. Registre des congés'!$A$5:$A$200,$A17,'3. Registre des congés'!$F$5:$F$200,"Approuvé",'3. Registre des congés'!$C$5:$C$200,"&lt;="&amp;('1. Configuration'!$C$9+(3-1)*7+6),'3. Registre des congés'!$D$5:$D$200,"&gt;="&amp;('1. Configuration'!$C$9+(3-1)*7)))</f>
        <v/>
      </c>
      <c r="E17" s="106">
        <f>IF($A17="","",COUNTIFS('3. Registre des congés'!$A$5:$A$200,$A17,'3. Registre des congés'!$F$5:$F$200,"Approuvé",'3. Registre des congés'!$C$5:$C$200,"&lt;="&amp;('1. Configuration'!$C$9+(4-1)*7+6),'3. Registre des congés'!$D$5:$D$200,"&gt;="&amp;('1. Configuration'!$C$9+(4-1)*7)))</f>
        <v/>
      </c>
      <c r="F17" s="106">
        <f>IF($A17="","",COUNTIFS('3. Registre des congés'!$A$5:$A$200,$A17,'3. Registre des congés'!$F$5:$F$200,"Approuvé",'3. Registre des congés'!$C$5:$C$200,"&lt;="&amp;('1. Configuration'!$C$9+(5-1)*7+6),'3. Registre des congés'!$D$5:$D$200,"&gt;="&amp;('1. Configuration'!$C$9+(5-1)*7)))</f>
        <v/>
      </c>
      <c r="G17" s="106">
        <f>IF($A17="","",COUNTIFS('3. Registre des congés'!$A$5:$A$200,$A17,'3. Registre des congés'!$F$5:$F$200,"Approuvé",'3. Registre des congés'!$C$5:$C$200,"&lt;="&amp;('1. Configuration'!$C$9+(6-1)*7+6),'3. Registre des congés'!$D$5:$D$200,"&gt;="&amp;('1. Configuration'!$C$9+(6-1)*7)))</f>
        <v/>
      </c>
      <c r="H17" s="106">
        <f>IF($A17="","",COUNTIFS('3. Registre des congés'!$A$5:$A$200,$A17,'3. Registre des congés'!$F$5:$F$200,"Approuvé",'3. Registre des congés'!$C$5:$C$200,"&lt;="&amp;('1. Configuration'!$C$9+(7-1)*7+6),'3. Registre des congés'!$D$5:$D$200,"&gt;="&amp;('1. Configuration'!$C$9+(7-1)*7)))</f>
        <v/>
      </c>
      <c r="I17" s="106">
        <f>IF($A17="","",COUNTIFS('3. Registre des congés'!$A$5:$A$200,$A17,'3. Registre des congés'!$F$5:$F$200,"Approuvé",'3. Registre des congés'!$C$5:$C$200,"&lt;="&amp;('1. Configuration'!$C$9+(8-1)*7+6),'3. Registre des congés'!$D$5:$D$200,"&gt;="&amp;('1. Configuration'!$C$9+(8-1)*7)))</f>
        <v/>
      </c>
      <c r="J17" s="106">
        <f>IF($A17="","",COUNTIFS('3. Registre des congés'!$A$5:$A$200,$A17,'3. Registre des congés'!$F$5:$F$200,"Approuvé",'3. Registre des congés'!$C$5:$C$200,"&lt;="&amp;('1. Configuration'!$C$9+(9-1)*7+6),'3. Registre des congés'!$D$5:$D$200,"&gt;="&amp;('1. Configuration'!$C$9+(9-1)*7)))</f>
        <v/>
      </c>
      <c r="K17" s="106">
        <f>IF($A17="","",COUNTIFS('3. Registre des congés'!$A$5:$A$200,$A17,'3. Registre des congés'!$F$5:$F$200,"Approuvé",'3. Registre des congés'!$C$5:$C$200,"&lt;="&amp;('1. Configuration'!$C$9+(10-1)*7+6),'3. Registre des congés'!$D$5:$D$200,"&gt;="&amp;('1. Configuration'!$C$9+(10-1)*7)))</f>
        <v/>
      </c>
      <c r="L17" s="106">
        <f>IF($A17="","",COUNTIFS('3. Registre des congés'!$A$5:$A$200,$A17,'3. Registre des congés'!$F$5:$F$200,"Approuvé",'3. Registre des congés'!$C$5:$C$200,"&lt;="&amp;('1. Configuration'!$C$9+(11-1)*7+6),'3. Registre des congés'!$D$5:$D$200,"&gt;="&amp;('1. Configuration'!$C$9+(11-1)*7)))</f>
        <v/>
      </c>
      <c r="M17" s="106">
        <f>IF($A17="","",COUNTIFS('3. Registre des congés'!$A$5:$A$200,$A17,'3. Registre des congés'!$F$5:$F$200,"Approuvé",'3. Registre des congés'!$C$5:$C$200,"&lt;="&amp;('1. Configuration'!$C$9+(12-1)*7+6),'3. Registre des congés'!$D$5:$D$200,"&gt;="&amp;('1. Configuration'!$C$9+(12-1)*7)))</f>
        <v/>
      </c>
      <c r="N17" s="106">
        <f>IF($A17="","",COUNTIFS('3. Registre des congés'!$A$5:$A$200,$A17,'3. Registre des congés'!$F$5:$F$200,"Approuvé",'3. Registre des congés'!$C$5:$C$200,"&lt;="&amp;('1. Configuration'!$C$9+(13-1)*7+6),'3. Registre des congés'!$D$5:$D$200,"&gt;="&amp;('1. Configuration'!$C$9+(13-1)*7)))</f>
        <v/>
      </c>
      <c r="O17" s="106">
        <f>IF($A17="","",COUNTIFS('3. Registre des congés'!$A$5:$A$200,$A17,'3. Registre des congés'!$F$5:$F$200,"Approuvé",'3. Registre des congés'!$C$5:$C$200,"&lt;="&amp;('1. Configuration'!$C$9+(14-1)*7+6),'3. Registre des congés'!$D$5:$D$200,"&gt;="&amp;('1. Configuration'!$C$9+(14-1)*7)))</f>
        <v/>
      </c>
      <c r="P17" s="106">
        <f>IF($A17="","",COUNTIFS('3. Registre des congés'!$A$5:$A$200,$A17,'3. Registre des congés'!$F$5:$F$200,"Approuvé",'3. Registre des congés'!$C$5:$C$200,"&lt;="&amp;('1. Configuration'!$C$9+(15-1)*7+6),'3. Registre des congés'!$D$5:$D$200,"&gt;="&amp;('1. Configuration'!$C$9+(15-1)*7)))</f>
        <v/>
      </c>
      <c r="Q17" s="106">
        <f>IF($A17="","",COUNTIFS('3. Registre des congés'!$A$5:$A$200,$A17,'3. Registre des congés'!$F$5:$F$200,"Approuvé",'3. Registre des congés'!$C$5:$C$200,"&lt;="&amp;('1. Configuration'!$C$9+(16-1)*7+6),'3. Registre des congés'!$D$5:$D$200,"&gt;="&amp;('1. Configuration'!$C$9+(16-1)*7)))</f>
        <v/>
      </c>
      <c r="R17" s="106">
        <f>IF($A17="","",COUNTIFS('3. Registre des congés'!$A$5:$A$200,$A17,'3. Registre des congés'!$F$5:$F$200,"Approuvé",'3. Registre des congés'!$C$5:$C$200,"&lt;="&amp;('1. Configuration'!$C$9+(17-1)*7+6),'3. Registre des congés'!$D$5:$D$200,"&gt;="&amp;('1. Configuration'!$C$9+(17-1)*7)))</f>
        <v/>
      </c>
      <c r="S17" s="106">
        <f>IF($A17="","",COUNTIFS('3. Registre des congés'!$A$5:$A$200,$A17,'3. Registre des congés'!$F$5:$F$200,"Approuvé",'3. Registre des congés'!$C$5:$C$200,"&lt;="&amp;('1. Configuration'!$C$9+(18-1)*7+6),'3. Registre des congés'!$D$5:$D$200,"&gt;="&amp;('1. Configuration'!$C$9+(18-1)*7)))</f>
        <v/>
      </c>
      <c r="T17" s="106">
        <f>IF($A17="","",COUNTIFS('3. Registre des congés'!$A$5:$A$200,$A17,'3. Registre des congés'!$F$5:$F$200,"Approuvé",'3. Registre des congés'!$C$5:$C$200,"&lt;="&amp;('1. Configuration'!$C$9+(19-1)*7+6),'3. Registre des congés'!$D$5:$D$200,"&gt;="&amp;('1. Configuration'!$C$9+(19-1)*7)))</f>
        <v/>
      </c>
      <c r="U17" s="106">
        <f>IF($A17="","",COUNTIFS('3. Registre des congés'!$A$5:$A$200,$A17,'3. Registre des congés'!$F$5:$F$200,"Approuvé",'3. Registre des congés'!$C$5:$C$200,"&lt;="&amp;('1. Configuration'!$C$9+(20-1)*7+6),'3. Registre des congés'!$D$5:$D$200,"&gt;="&amp;('1. Configuration'!$C$9+(20-1)*7)))</f>
        <v/>
      </c>
      <c r="V17" s="106">
        <f>IF($A17="","",COUNTIFS('3. Registre des congés'!$A$5:$A$200,$A17,'3. Registre des congés'!$F$5:$F$200,"Approuvé",'3. Registre des congés'!$C$5:$C$200,"&lt;="&amp;('1. Configuration'!$C$9+(21-1)*7+6),'3. Registre des congés'!$D$5:$D$200,"&gt;="&amp;('1. Configuration'!$C$9+(21-1)*7)))</f>
        <v/>
      </c>
      <c r="W17" s="106">
        <f>IF($A17="","",COUNTIFS('3. Registre des congés'!$A$5:$A$200,$A17,'3. Registre des congés'!$F$5:$F$200,"Approuvé",'3. Registre des congés'!$C$5:$C$200,"&lt;="&amp;('1. Configuration'!$C$9+(22-1)*7+6),'3. Registre des congés'!$D$5:$D$200,"&gt;="&amp;('1. Configuration'!$C$9+(22-1)*7)))</f>
        <v/>
      </c>
      <c r="X17" s="106">
        <f>IF($A17="","",COUNTIFS('3. Registre des congés'!$A$5:$A$200,$A17,'3. Registre des congés'!$F$5:$F$200,"Approuvé",'3. Registre des congés'!$C$5:$C$200,"&lt;="&amp;('1. Configuration'!$C$9+(23-1)*7+6),'3. Registre des congés'!$D$5:$D$200,"&gt;="&amp;('1. Configuration'!$C$9+(23-1)*7)))</f>
        <v/>
      </c>
      <c r="Y17" s="106">
        <f>IF($A17="","",COUNTIFS('3. Registre des congés'!$A$5:$A$200,$A17,'3. Registre des congés'!$F$5:$F$200,"Approuvé",'3. Registre des congés'!$C$5:$C$200,"&lt;="&amp;('1. Configuration'!$C$9+(24-1)*7+6),'3. Registre des congés'!$D$5:$D$200,"&gt;="&amp;('1. Configuration'!$C$9+(24-1)*7)))</f>
        <v/>
      </c>
      <c r="Z17" s="106">
        <f>IF($A17="","",COUNTIFS('3. Registre des congés'!$A$5:$A$200,$A17,'3. Registre des congés'!$F$5:$F$200,"Approuvé",'3. Registre des congés'!$C$5:$C$200,"&lt;="&amp;('1. Configuration'!$C$9+(25-1)*7+6),'3. Registre des congés'!$D$5:$D$200,"&gt;="&amp;('1. Configuration'!$C$9+(25-1)*7)))</f>
        <v/>
      </c>
      <c r="AA17" s="106">
        <f>IF($A17="","",COUNTIFS('3. Registre des congés'!$A$5:$A$200,$A17,'3. Registre des congés'!$F$5:$F$200,"Approuvé",'3. Registre des congés'!$C$5:$C$200,"&lt;="&amp;('1. Configuration'!$C$9+(26-1)*7+6),'3. Registre des congés'!$D$5:$D$200,"&gt;="&amp;('1. Configuration'!$C$9+(26-1)*7)))</f>
        <v/>
      </c>
      <c r="AB17" s="106">
        <f>IF($A17="","",COUNTIFS('3. Registre des congés'!$A$5:$A$200,$A17,'3. Registre des congés'!$F$5:$F$200,"Approuvé",'3. Registre des congés'!$C$5:$C$200,"&lt;="&amp;('1. Configuration'!$C$9+(27-1)*7+6),'3. Registre des congés'!$D$5:$D$200,"&gt;="&amp;('1. Configuration'!$C$9+(27-1)*7)))</f>
        <v/>
      </c>
      <c r="AC17" s="106">
        <f>IF($A17="","",COUNTIFS('3. Registre des congés'!$A$5:$A$200,$A17,'3. Registre des congés'!$F$5:$F$200,"Approuvé",'3. Registre des congés'!$C$5:$C$200,"&lt;="&amp;('1. Configuration'!$C$9+(28-1)*7+6),'3. Registre des congés'!$D$5:$D$200,"&gt;="&amp;('1. Configuration'!$C$9+(28-1)*7)))</f>
        <v/>
      </c>
      <c r="AD17" s="106">
        <f>IF($A17="","",COUNTIFS('3. Registre des congés'!$A$5:$A$200,$A17,'3. Registre des congés'!$F$5:$F$200,"Approuvé",'3. Registre des congés'!$C$5:$C$200,"&lt;="&amp;('1. Configuration'!$C$9+(29-1)*7+6),'3. Registre des congés'!$D$5:$D$200,"&gt;="&amp;('1. Configuration'!$C$9+(29-1)*7)))</f>
        <v/>
      </c>
      <c r="AE17" s="106">
        <f>IF($A17="","",COUNTIFS('3. Registre des congés'!$A$5:$A$200,$A17,'3. Registre des congés'!$F$5:$F$200,"Approuvé",'3. Registre des congés'!$C$5:$C$200,"&lt;="&amp;('1. Configuration'!$C$9+(30-1)*7+6),'3. Registre des congés'!$D$5:$D$200,"&gt;="&amp;('1. Configuration'!$C$9+(30-1)*7)))</f>
        <v/>
      </c>
      <c r="AF17" s="106">
        <f>IF($A17="","",COUNTIFS('3. Registre des congés'!$A$5:$A$200,$A17,'3. Registre des congés'!$F$5:$F$200,"Approuvé",'3. Registre des congés'!$C$5:$C$200,"&lt;="&amp;('1. Configuration'!$C$9+(31-1)*7+6),'3. Registre des congés'!$D$5:$D$200,"&gt;="&amp;('1. Configuration'!$C$9+(31-1)*7)))</f>
        <v/>
      </c>
      <c r="AG17" s="106">
        <f>IF($A17="","",COUNTIFS('3. Registre des congés'!$A$5:$A$200,$A17,'3. Registre des congés'!$F$5:$F$200,"Approuvé",'3. Registre des congés'!$C$5:$C$200,"&lt;="&amp;('1. Configuration'!$C$9+(32-1)*7+6),'3. Registre des congés'!$D$5:$D$200,"&gt;="&amp;('1. Configuration'!$C$9+(32-1)*7)))</f>
        <v/>
      </c>
      <c r="AH17" s="106">
        <f>IF($A17="","",COUNTIFS('3. Registre des congés'!$A$5:$A$200,$A17,'3. Registre des congés'!$F$5:$F$200,"Approuvé",'3. Registre des congés'!$C$5:$C$200,"&lt;="&amp;('1. Configuration'!$C$9+(33-1)*7+6),'3. Registre des congés'!$D$5:$D$200,"&gt;="&amp;('1. Configuration'!$C$9+(33-1)*7)))</f>
        <v/>
      </c>
      <c r="AI17" s="106">
        <f>IF($A17="","",COUNTIFS('3. Registre des congés'!$A$5:$A$200,$A17,'3. Registre des congés'!$F$5:$F$200,"Approuvé",'3. Registre des congés'!$C$5:$C$200,"&lt;="&amp;('1. Configuration'!$C$9+(34-1)*7+6),'3. Registre des congés'!$D$5:$D$200,"&gt;="&amp;('1. Configuration'!$C$9+(34-1)*7)))</f>
        <v/>
      </c>
      <c r="AJ17" s="106">
        <f>IF($A17="","",COUNTIFS('3. Registre des congés'!$A$5:$A$200,$A17,'3. Registre des congés'!$F$5:$F$200,"Approuvé",'3. Registre des congés'!$C$5:$C$200,"&lt;="&amp;('1. Configuration'!$C$9+(35-1)*7+6),'3. Registre des congés'!$D$5:$D$200,"&gt;="&amp;('1. Configuration'!$C$9+(35-1)*7)))</f>
        <v/>
      </c>
      <c r="AK17" s="106">
        <f>IF($A17="","",COUNTIFS('3. Registre des congés'!$A$5:$A$200,$A17,'3. Registre des congés'!$F$5:$F$200,"Approuvé",'3. Registre des congés'!$C$5:$C$200,"&lt;="&amp;('1. Configuration'!$C$9+(36-1)*7+6),'3. Registre des congés'!$D$5:$D$200,"&gt;="&amp;('1. Configuration'!$C$9+(36-1)*7)))</f>
        <v/>
      </c>
      <c r="AL17" s="106">
        <f>IF($A17="","",COUNTIFS('3. Registre des congés'!$A$5:$A$200,$A17,'3. Registre des congés'!$F$5:$F$200,"Approuvé",'3. Registre des congés'!$C$5:$C$200,"&lt;="&amp;('1. Configuration'!$C$9+(37-1)*7+6),'3. Registre des congés'!$D$5:$D$200,"&gt;="&amp;('1. Configuration'!$C$9+(37-1)*7)))</f>
        <v/>
      </c>
      <c r="AM17" s="106">
        <f>IF($A17="","",COUNTIFS('3. Registre des congés'!$A$5:$A$200,$A17,'3. Registre des congés'!$F$5:$F$200,"Approuvé",'3. Registre des congés'!$C$5:$C$200,"&lt;="&amp;('1. Configuration'!$C$9+(38-1)*7+6),'3. Registre des congés'!$D$5:$D$200,"&gt;="&amp;('1. Configuration'!$C$9+(38-1)*7)))</f>
        <v/>
      </c>
      <c r="AN17" s="106">
        <f>IF($A17="","",COUNTIFS('3. Registre des congés'!$A$5:$A$200,$A17,'3. Registre des congés'!$F$5:$F$200,"Approuvé",'3. Registre des congés'!$C$5:$C$200,"&lt;="&amp;('1. Configuration'!$C$9+(39-1)*7+6),'3. Registre des congés'!$D$5:$D$200,"&gt;="&amp;('1. Configuration'!$C$9+(39-1)*7)))</f>
        <v/>
      </c>
      <c r="AO17" s="106">
        <f>IF($A17="","",COUNTIFS('3. Registre des congés'!$A$5:$A$200,$A17,'3. Registre des congés'!$F$5:$F$200,"Approuvé",'3. Registre des congés'!$C$5:$C$200,"&lt;="&amp;('1. Configuration'!$C$9+(40-1)*7+6),'3. Registre des congés'!$D$5:$D$200,"&gt;="&amp;('1. Configuration'!$C$9+(40-1)*7)))</f>
        <v/>
      </c>
      <c r="AP17" s="106">
        <f>IF($A17="","",COUNTIFS('3. Registre des congés'!$A$5:$A$200,$A17,'3. Registre des congés'!$F$5:$F$200,"Approuvé",'3. Registre des congés'!$C$5:$C$200,"&lt;="&amp;('1. Configuration'!$C$9+(41-1)*7+6),'3. Registre des congés'!$D$5:$D$200,"&gt;="&amp;('1. Configuration'!$C$9+(41-1)*7)))</f>
        <v/>
      </c>
      <c r="AQ17" s="106">
        <f>IF($A17="","",COUNTIFS('3. Registre des congés'!$A$5:$A$200,$A17,'3. Registre des congés'!$F$5:$F$200,"Approuvé",'3. Registre des congés'!$C$5:$C$200,"&lt;="&amp;('1. Configuration'!$C$9+(42-1)*7+6),'3. Registre des congés'!$D$5:$D$200,"&gt;="&amp;('1. Configuration'!$C$9+(42-1)*7)))</f>
        <v/>
      </c>
      <c r="AR17" s="106">
        <f>IF($A17="","",COUNTIFS('3. Registre des congés'!$A$5:$A$200,$A17,'3. Registre des congés'!$F$5:$F$200,"Approuvé",'3. Registre des congés'!$C$5:$C$200,"&lt;="&amp;('1. Configuration'!$C$9+(43-1)*7+6),'3. Registre des congés'!$D$5:$D$200,"&gt;="&amp;('1. Configuration'!$C$9+(43-1)*7)))</f>
        <v/>
      </c>
      <c r="AS17" s="106">
        <f>IF($A17="","",COUNTIFS('3. Registre des congés'!$A$5:$A$200,$A17,'3. Registre des congés'!$F$5:$F$200,"Approuvé",'3. Registre des congés'!$C$5:$C$200,"&lt;="&amp;('1. Configuration'!$C$9+(44-1)*7+6),'3. Registre des congés'!$D$5:$D$200,"&gt;="&amp;('1. Configuration'!$C$9+(44-1)*7)))</f>
        <v/>
      </c>
      <c r="AT17" s="106">
        <f>IF($A17="","",COUNTIFS('3. Registre des congés'!$A$5:$A$200,$A17,'3. Registre des congés'!$F$5:$F$200,"Approuvé",'3. Registre des congés'!$C$5:$C$200,"&lt;="&amp;('1. Configuration'!$C$9+(45-1)*7+6),'3. Registre des congés'!$D$5:$D$200,"&gt;="&amp;('1. Configuration'!$C$9+(45-1)*7)))</f>
        <v/>
      </c>
      <c r="AU17" s="106">
        <f>IF($A17="","",COUNTIFS('3. Registre des congés'!$A$5:$A$200,$A17,'3. Registre des congés'!$F$5:$F$200,"Approuvé",'3. Registre des congés'!$C$5:$C$200,"&lt;="&amp;('1. Configuration'!$C$9+(46-1)*7+6),'3. Registre des congés'!$D$5:$D$200,"&gt;="&amp;('1. Configuration'!$C$9+(46-1)*7)))</f>
        <v/>
      </c>
      <c r="AV17" s="106">
        <f>IF($A17="","",COUNTIFS('3. Registre des congés'!$A$5:$A$200,$A17,'3. Registre des congés'!$F$5:$F$200,"Approuvé",'3. Registre des congés'!$C$5:$C$200,"&lt;="&amp;('1. Configuration'!$C$9+(47-1)*7+6),'3. Registre des congés'!$D$5:$D$200,"&gt;="&amp;('1. Configuration'!$C$9+(47-1)*7)))</f>
        <v/>
      </c>
      <c r="AW17" s="106">
        <f>IF($A17="","",COUNTIFS('3. Registre des congés'!$A$5:$A$200,$A17,'3. Registre des congés'!$F$5:$F$200,"Approuvé",'3. Registre des congés'!$C$5:$C$200,"&lt;="&amp;('1. Configuration'!$C$9+(48-1)*7+6),'3. Registre des congés'!$D$5:$D$200,"&gt;="&amp;('1. Configuration'!$C$9+(48-1)*7)))</f>
        <v/>
      </c>
      <c r="AX17" s="106">
        <f>IF($A17="","",COUNTIFS('3. Registre des congés'!$A$5:$A$200,$A17,'3. Registre des congés'!$F$5:$F$200,"Approuvé",'3. Registre des congés'!$C$5:$C$200,"&lt;="&amp;('1. Configuration'!$C$9+(49-1)*7+6),'3. Registre des congés'!$D$5:$D$200,"&gt;="&amp;('1. Configuration'!$C$9+(49-1)*7)))</f>
        <v/>
      </c>
      <c r="AY17" s="106">
        <f>IF($A17="","",COUNTIFS('3. Registre des congés'!$A$5:$A$200,$A17,'3. Registre des congés'!$F$5:$F$200,"Approuvé",'3. Registre des congés'!$C$5:$C$200,"&lt;="&amp;('1. Configuration'!$C$9+(50-1)*7+6),'3. Registre des congés'!$D$5:$D$200,"&gt;="&amp;('1. Configuration'!$C$9+(50-1)*7)))</f>
        <v/>
      </c>
      <c r="AZ17" s="106">
        <f>IF($A17="","",COUNTIFS('3. Registre des congés'!$A$5:$A$200,$A17,'3. Registre des congés'!$F$5:$F$200,"Approuvé",'3. Registre des congés'!$C$5:$C$200,"&lt;="&amp;('1. Configuration'!$C$9+(51-1)*7+6),'3. Registre des congés'!$D$5:$D$200,"&gt;="&amp;('1. Configuration'!$C$9+(51-1)*7)))</f>
        <v/>
      </c>
      <c r="BA17" s="106">
        <f>IF($A17="","",COUNTIFS('3. Registre des congés'!$A$5:$A$200,$A17,'3. Registre des congés'!$F$5:$F$200,"Approuvé",'3. Registre des congés'!$C$5:$C$200,"&lt;="&amp;('1. Configuration'!$C$9+(52-1)*7+6),'3. Registre des congés'!$D$5:$D$200,"&gt;="&amp;('1. Configuration'!$C$9+(52-1)*7)))</f>
        <v/>
      </c>
    </row>
    <row r="18" ht="18" customHeight="1" s="55">
      <c r="A18" s="105">
        <f>IF('2. Employés'!A18="","",'2. Employés'!A18)</f>
        <v/>
      </c>
      <c r="B18" s="106">
        <f>IF($A18="","",COUNTIFS('3. Registre des congés'!$A$5:$A$200,$A18,'3. Registre des congés'!$F$5:$F$200,"Approuvé",'3. Registre des congés'!$C$5:$C$200,"&lt;="&amp;('1. Configuration'!$C$9+(1-1)*7+6),'3. Registre des congés'!$D$5:$D$200,"&gt;="&amp;('1. Configuration'!$C$9+(1-1)*7)))</f>
        <v/>
      </c>
      <c r="C18" s="106">
        <f>IF($A18="","",COUNTIFS('3. Registre des congés'!$A$5:$A$200,$A18,'3. Registre des congés'!$F$5:$F$200,"Approuvé",'3. Registre des congés'!$C$5:$C$200,"&lt;="&amp;('1. Configuration'!$C$9+(2-1)*7+6),'3. Registre des congés'!$D$5:$D$200,"&gt;="&amp;('1. Configuration'!$C$9+(2-1)*7)))</f>
        <v/>
      </c>
      <c r="D18" s="106">
        <f>IF($A18="","",COUNTIFS('3. Registre des congés'!$A$5:$A$200,$A18,'3. Registre des congés'!$F$5:$F$200,"Approuvé",'3. Registre des congés'!$C$5:$C$200,"&lt;="&amp;('1. Configuration'!$C$9+(3-1)*7+6),'3. Registre des congés'!$D$5:$D$200,"&gt;="&amp;('1. Configuration'!$C$9+(3-1)*7)))</f>
        <v/>
      </c>
      <c r="E18" s="106">
        <f>IF($A18="","",COUNTIFS('3. Registre des congés'!$A$5:$A$200,$A18,'3. Registre des congés'!$F$5:$F$200,"Approuvé",'3. Registre des congés'!$C$5:$C$200,"&lt;="&amp;('1. Configuration'!$C$9+(4-1)*7+6),'3. Registre des congés'!$D$5:$D$200,"&gt;="&amp;('1. Configuration'!$C$9+(4-1)*7)))</f>
        <v/>
      </c>
      <c r="F18" s="106">
        <f>IF($A18="","",COUNTIFS('3. Registre des congés'!$A$5:$A$200,$A18,'3. Registre des congés'!$F$5:$F$200,"Approuvé",'3. Registre des congés'!$C$5:$C$200,"&lt;="&amp;('1. Configuration'!$C$9+(5-1)*7+6),'3. Registre des congés'!$D$5:$D$200,"&gt;="&amp;('1. Configuration'!$C$9+(5-1)*7)))</f>
        <v/>
      </c>
      <c r="G18" s="106">
        <f>IF($A18="","",COUNTIFS('3. Registre des congés'!$A$5:$A$200,$A18,'3. Registre des congés'!$F$5:$F$200,"Approuvé",'3. Registre des congés'!$C$5:$C$200,"&lt;="&amp;('1. Configuration'!$C$9+(6-1)*7+6),'3. Registre des congés'!$D$5:$D$200,"&gt;="&amp;('1. Configuration'!$C$9+(6-1)*7)))</f>
        <v/>
      </c>
      <c r="H18" s="106">
        <f>IF($A18="","",COUNTIFS('3. Registre des congés'!$A$5:$A$200,$A18,'3. Registre des congés'!$F$5:$F$200,"Approuvé",'3. Registre des congés'!$C$5:$C$200,"&lt;="&amp;('1. Configuration'!$C$9+(7-1)*7+6),'3. Registre des congés'!$D$5:$D$200,"&gt;="&amp;('1. Configuration'!$C$9+(7-1)*7)))</f>
        <v/>
      </c>
      <c r="I18" s="106">
        <f>IF($A18="","",COUNTIFS('3. Registre des congés'!$A$5:$A$200,$A18,'3. Registre des congés'!$F$5:$F$200,"Approuvé",'3. Registre des congés'!$C$5:$C$200,"&lt;="&amp;('1. Configuration'!$C$9+(8-1)*7+6),'3. Registre des congés'!$D$5:$D$200,"&gt;="&amp;('1. Configuration'!$C$9+(8-1)*7)))</f>
        <v/>
      </c>
      <c r="J18" s="106">
        <f>IF($A18="","",COUNTIFS('3. Registre des congés'!$A$5:$A$200,$A18,'3. Registre des congés'!$F$5:$F$200,"Approuvé",'3. Registre des congés'!$C$5:$C$200,"&lt;="&amp;('1. Configuration'!$C$9+(9-1)*7+6),'3. Registre des congés'!$D$5:$D$200,"&gt;="&amp;('1. Configuration'!$C$9+(9-1)*7)))</f>
        <v/>
      </c>
      <c r="K18" s="106">
        <f>IF($A18="","",COUNTIFS('3. Registre des congés'!$A$5:$A$200,$A18,'3. Registre des congés'!$F$5:$F$200,"Approuvé",'3. Registre des congés'!$C$5:$C$200,"&lt;="&amp;('1. Configuration'!$C$9+(10-1)*7+6),'3. Registre des congés'!$D$5:$D$200,"&gt;="&amp;('1. Configuration'!$C$9+(10-1)*7)))</f>
        <v/>
      </c>
      <c r="L18" s="106">
        <f>IF($A18="","",COUNTIFS('3. Registre des congés'!$A$5:$A$200,$A18,'3. Registre des congés'!$F$5:$F$200,"Approuvé",'3. Registre des congés'!$C$5:$C$200,"&lt;="&amp;('1. Configuration'!$C$9+(11-1)*7+6),'3. Registre des congés'!$D$5:$D$200,"&gt;="&amp;('1. Configuration'!$C$9+(11-1)*7)))</f>
        <v/>
      </c>
      <c r="M18" s="106">
        <f>IF($A18="","",COUNTIFS('3. Registre des congés'!$A$5:$A$200,$A18,'3. Registre des congés'!$F$5:$F$200,"Approuvé",'3. Registre des congés'!$C$5:$C$200,"&lt;="&amp;('1. Configuration'!$C$9+(12-1)*7+6),'3. Registre des congés'!$D$5:$D$200,"&gt;="&amp;('1. Configuration'!$C$9+(12-1)*7)))</f>
        <v/>
      </c>
      <c r="N18" s="106">
        <f>IF($A18="","",COUNTIFS('3. Registre des congés'!$A$5:$A$200,$A18,'3. Registre des congés'!$F$5:$F$200,"Approuvé",'3. Registre des congés'!$C$5:$C$200,"&lt;="&amp;('1. Configuration'!$C$9+(13-1)*7+6),'3. Registre des congés'!$D$5:$D$200,"&gt;="&amp;('1. Configuration'!$C$9+(13-1)*7)))</f>
        <v/>
      </c>
      <c r="O18" s="106">
        <f>IF($A18="","",COUNTIFS('3. Registre des congés'!$A$5:$A$200,$A18,'3. Registre des congés'!$F$5:$F$200,"Approuvé",'3. Registre des congés'!$C$5:$C$200,"&lt;="&amp;('1. Configuration'!$C$9+(14-1)*7+6),'3. Registre des congés'!$D$5:$D$200,"&gt;="&amp;('1. Configuration'!$C$9+(14-1)*7)))</f>
        <v/>
      </c>
      <c r="P18" s="106">
        <f>IF($A18="","",COUNTIFS('3. Registre des congés'!$A$5:$A$200,$A18,'3. Registre des congés'!$F$5:$F$200,"Approuvé",'3. Registre des congés'!$C$5:$C$200,"&lt;="&amp;('1. Configuration'!$C$9+(15-1)*7+6),'3. Registre des congés'!$D$5:$D$200,"&gt;="&amp;('1. Configuration'!$C$9+(15-1)*7)))</f>
        <v/>
      </c>
      <c r="Q18" s="106">
        <f>IF($A18="","",COUNTIFS('3. Registre des congés'!$A$5:$A$200,$A18,'3. Registre des congés'!$F$5:$F$200,"Approuvé",'3. Registre des congés'!$C$5:$C$200,"&lt;="&amp;('1. Configuration'!$C$9+(16-1)*7+6),'3. Registre des congés'!$D$5:$D$200,"&gt;="&amp;('1. Configuration'!$C$9+(16-1)*7)))</f>
        <v/>
      </c>
      <c r="R18" s="106">
        <f>IF($A18="","",COUNTIFS('3. Registre des congés'!$A$5:$A$200,$A18,'3. Registre des congés'!$F$5:$F$200,"Approuvé",'3. Registre des congés'!$C$5:$C$200,"&lt;="&amp;('1. Configuration'!$C$9+(17-1)*7+6),'3. Registre des congés'!$D$5:$D$200,"&gt;="&amp;('1. Configuration'!$C$9+(17-1)*7)))</f>
        <v/>
      </c>
      <c r="S18" s="106">
        <f>IF($A18="","",COUNTIFS('3. Registre des congés'!$A$5:$A$200,$A18,'3. Registre des congés'!$F$5:$F$200,"Approuvé",'3. Registre des congés'!$C$5:$C$200,"&lt;="&amp;('1. Configuration'!$C$9+(18-1)*7+6),'3. Registre des congés'!$D$5:$D$200,"&gt;="&amp;('1. Configuration'!$C$9+(18-1)*7)))</f>
        <v/>
      </c>
      <c r="T18" s="106">
        <f>IF($A18="","",COUNTIFS('3. Registre des congés'!$A$5:$A$200,$A18,'3. Registre des congés'!$F$5:$F$200,"Approuvé",'3. Registre des congés'!$C$5:$C$200,"&lt;="&amp;('1. Configuration'!$C$9+(19-1)*7+6),'3. Registre des congés'!$D$5:$D$200,"&gt;="&amp;('1. Configuration'!$C$9+(19-1)*7)))</f>
        <v/>
      </c>
      <c r="U18" s="106">
        <f>IF($A18="","",COUNTIFS('3. Registre des congés'!$A$5:$A$200,$A18,'3. Registre des congés'!$F$5:$F$200,"Approuvé",'3. Registre des congés'!$C$5:$C$200,"&lt;="&amp;('1. Configuration'!$C$9+(20-1)*7+6),'3. Registre des congés'!$D$5:$D$200,"&gt;="&amp;('1. Configuration'!$C$9+(20-1)*7)))</f>
        <v/>
      </c>
      <c r="V18" s="106">
        <f>IF($A18="","",COUNTIFS('3. Registre des congés'!$A$5:$A$200,$A18,'3. Registre des congés'!$F$5:$F$200,"Approuvé",'3. Registre des congés'!$C$5:$C$200,"&lt;="&amp;('1. Configuration'!$C$9+(21-1)*7+6),'3. Registre des congés'!$D$5:$D$200,"&gt;="&amp;('1. Configuration'!$C$9+(21-1)*7)))</f>
        <v/>
      </c>
      <c r="W18" s="106">
        <f>IF($A18="","",COUNTIFS('3. Registre des congés'!$A$5:$A$200,$A18,'3. Registre des congés'!$F$5:$F$200,"Approuvé",'3. Registre des congés'!$C$5:$C$200,"&lt;="&amp;('1. Configuration'!$C$9+(22-1)*7+6),'3. Registre des congés'!$D$5:$D$200,"&gt;="&amp;('1. Configuration'!$C$9+(22-1)*7)))</f>
        <v/>
      </c>
      <c r="X18" s="106">
        <f>IF($A18="","",COUNTIFS('3. Registre des congés'!$A$5:$A$200,$A18,'3. Registre des congés'!$F$5:$F$200,"Approuvé",'3. Registre des congés'!$C$5:$C$200,"&lt;="&amp;('1. Configuration'!$C$9+(23-1)*7+6),'3. Registre des congés'!$D$5:$D$200,"&gt;="&amp;('1. Configuration'!$C$9+(23-1)*7)))</f>
        <v/>
      </c>
      <c r="Y18" s="106">
        <f>IF($A18="","",COUNTIFS('3. Registre des congés'!$A$5:$A$200,$A18,'3. Registre des congés'!$F$5:$F$200,"Approuvé",'3. Registre des congés'!$C$5:$C$200,"&lt;="&amp;('1. Configuration'!$C$9+(24-1)*7+6),'3. Registre des congés'!$D$5:$D$200,"&gt;="&amp;('1. Configuration'!$C$9+(24-1)*7)))</f>
        <v/>
      </c>
      <c r="Z18" s="106">
        <f>IF($A18="","",COUNTIFS('3. Registre des congés'!$A$5:$A$200,$A18,'3. Registre des congés'!$F$5:$F$200,"Approuvé",'3. Registre des congés'!$C$5:$C$200,"&lt;="&amp;('1. Configuration'!$C$9+(25-1)*7+6),'3. Registre des congés'!$D$5:$D$200,"&gt;="&amp;('1. Configuration'!$C$9+(25-1)*7)))</f>
        <v/>
      </c>
      <c r="AA18" s="106">
        <f>IF($A18="","",COUNTIFS('3. Registre des congés'!$A$5:$A$200,$A18,'3. Registre des congés'!$F$5:$F$200,"Approuvé",'3. Registre des congés'!$C$5:$C$200,"&lt;="&amp;('1. Configuration'!$C$9+(26-1)*7+6),'3. Registre des congés'!$D$5:$D$200,"&gt;="&amp;('1. Configuration'!$C$9+(26-1)*7)))</f>
        <v/>
      </c>
      <c r="AB18" s="106">
        <f>IF($A18="","",COUNTIFS('3. Registre des congés'!$A$5:$A$200,$A18,'3. Registre des congés'!$F$5:$F$200,"Approuvé",'3. Registre des congés'!$C$5:$C$200,"&lt;="&amp;('1. Configuration'!$C$9+(27-1)*7+6),'3. Registre des congés'!$D$5:$D$200,"&gt;="&amp;('1. Configuration'!$C$9+(27-1)*7)))</f>
        <v/>
      </c>
      <c r="AC18" s="106">
        <f>IF($A18="","",COUNTIFS('3. Registre des congés'!$A$5:$A$200,$A18,'3. Registre des congés'!$F$5:$F$200,"Approuvé",'3. Registre des congés'!$C$5:$C$200,"&lt;="&amp;('1. Configuration'!$C$9+(28-1)*7+6),'3. Registre des congés'!$D$5:$D$200,"&gt;="&amp;('1. Configuration'!$C$9+(28-1)*7)))</f>
        <v/>
      </c>
      <c r="AD18" s="106">
        <f>IF($A18="","",COUNTIFS('3. Registre des congés'!$A$5:$A$200,$A18,'3. Registre des congés'!$F$5:$F$200,"Approuvé",'3. Registre des congés'!$C$5:$C$200,"&lt;="&amp;('1. Configuration'!$C$9+(29-1)*7+6),'3. Registre des congés'!$D$5:$D$200,"&gt;="&amp;('1. Configuration'!$C$9+(29-1)*7)))</f>
        <v/>
      </c>
      <c r="AE18" s="106">
        <f>IF($A18="","",COUNTIFS('3. Registre des congés'!$A$5:$A$200,$A18,'3. Registre des congés'!$F$5:$F$200,"Approuvé",'3. Registre des congés'!$C$5:$C$200,"&lt;="&amp;('1. Configuration'!$C$9+(30-1)*7+6),'3. Registre des congés'!$D$5:$D$200,"&gt;="&amp;('1. Configuration'!$C$9+(30-1)*7)))</f>
        <v/>
      </c>
      <c r="AF18" s="106">
        <f>IF($A18="","",COUNTIFS('3. Registre des congés'!$A$5:$A$200,$A18,'3. Registre des congés'!$F$5:$F$200,"Approuvé",'3. Registre des congés'!$C$5:$C$200,"&lt;="&amp;('1. Configuration'!$C$9+(31-1)*7+6),'3. Registre des congés'!$D$5:$D$200,"&gt;="&amp;('1. Configuration'!$C$9+(31-1)*7)))</f>
        <v/>
      </c>
      <c r="AG18" s="106">
        <f>IF($A18="","",COUNTIFS('3. Registre des congés'!$A$5:$A$200,$A18,'3. Registre des congés'!$F$5:$F$200,"Approuvé",'3. Registre des congés'!$C$5:$C$200,"&lt;="&amp;('1. Configuration'!$C$9+(32-1)*7+6),'3. Registre des congés'!$D$5:$D$200,"&gt;="&amp;('1. Configuration'!$C$9+(32-1)*7)))</f>
        <v/>
      </c>
      <c r="AH18" s="106">
        <f>IF($A18="","",COUNTIFS('3. Registre des congés'!$A$5:$A$200,$A18,'3. Registre des congés'!$F$5:$F$200,"Approuvé",'3. Registre des congés'!$C$5:$C$200,"&lt;="&amp;('1. Configuration'!$C$9+(33-1)*7+6),'3. Registre des congés'!$D$5:$D$200,"&gt;="&amp;('1. Configuration'!$C$9+(33-1)*7)))</f>
        <v/>
      </c>
      <c r="AI18" s="106">
        <f>IF($A18="","",COUNTIFS('3. Registre des congés'!$A$5:$A$200,$A18,'3. Registre des congés'!$F$5:$F$200,"Approuvé",'3. Registre des congés'!$C$5:$C$200,"&lt;="&amp;('1. Configuration'!$C$9+(34-1)*7+6),'3. Registre des congés'!$D$5:$D$200,"&gt;="&amp;('1. Configuration'!$C$9+(34-1)*7)))</f>
        <v/>
      </c>
      <c r="AJ18" s="106">
        <f>IF($A18="","",COUNTIFS('3. Registre des congés'!$A$5:$A$200,$A18,'3. Registre des congés'!$F$5:$F$200,"Approuvé",'3. Registre des congés'!$C$5:$C$200,"&lt;="&amp;('1. Configuration'!$C$9+(35-1)*7+6),'3. Registre des congés'!$D$5:$D$200,"&gt;="&amp;('1. Configuration'!$C$9+(35-1)*7)))</f>
        <v/>
      </c>
      <c r="AK18" s="106">
        <f>IF($A18="","",COUNTIFS('3. Registre des congés'!$A$5:$A$200,$A18,'3. Registre des congés'!$F$5:$F$200,"Approuvé",'3. Registre des congés'!$C$5:$C$200,"&lt;="&amp;('1. Configuration'!$C$9+(36-1)*7+6),'3. Registre des congés'!$D$5:$D$200,"&gt;="&amp;('1. Configuration'!$C$9+(36-1)*7)))</f>
        <v/>
      </c>
      <c r="AL18" s="106">
        <f>IF($A18="","",COUNTIFS('3. Registre des congés'!$A$5:$A$200,$A18,'3. Registre des congés'!$F$5:$F$200,"Approuvé",'3. Registre des congés'!$C$5:$C$200,"&lt;="&amp;('1. Configuration'!$C$9+(37-1)*7+6),'3. Registre des congés'!$D$5:$D$200,"&gt;="&amp;('1. Configuration'!$C$9+(37-1)*7)))</f>
        <v/>
      </c>
      <c r="AM18" s="106">
        <f>IF($A18="","",COUNTIFS('3. Registre des congés'!$A$5:$A$200,$A18,'3. Registre des congés'!$F$5:$F$200,"Approuvé",'3. Registre des congés'!$C$5:$C$200,"&lt;="&amp;('1. Configuration'!$C$9+(38-1)*7+6),'3. Registre des congés'!$D$5:$D$200,"&gt;="&amp;('1. Configuration'!$C$9+(38-1)*7)))</f>
        <v/>
      </c>
      <c r="AN18" s="106">
        <f>IF($A18="","",COUNTIFS('3. Registre des congés'!$A$5:$A$200,$A18,'3. Registre des congés'!$F$5:$F$200,"Approuvé",'3. Registre des congés'!$C$5:$C$200,"&lt;="&amp;('1. Configuration'!$C$9+(39-1)*7+6),'3. Registre des congés'!$D$5:$D$200,"&gt;="&amp;('1. Configuration'!$C$9+(39-1)*7)))</f>
        <v/>
      </c>
      <c r="AO18" s="106">
        <f>IF($A18="","",COUNTIFS('3. Registre des congés'!$A$5:$A$200,$A18,'3. Registre des congés'!$F$5:$F$200,"Approuvé",'3. Registre des congés'!$C$5:$C$200,"&lt;="&amp;('1. Configuration'!$C$9+(40-1)*7+6),'3. Registre des congés'!$D$5:$D$200,"&gt;="&amp;('1. Configuration'!$C$9+(40-1)*7)))</f>
        <v/>
      </c>
      <c r="AP18" s="106">
        <f>IF($A18="","",COUNTIFS('3. Registre des congés'!$A$5:$A$200,$A18,'3. Registre des congés'!$F$5:$F$200,"Approuvé",'3. Registre des congés'!$C$5:$C$200,"&lt;="&amp;('1. Configuration'!$C$9+(41-1)*7+6),'3. Registre des congés'!$D$5:$D$200,"&gt;="&amp;('1. Configuration'!$C$9+(41-1)*7)))</f>
        <v/>
      </c>
      <c r="AQ18" s="106">
        <f>IF($A18="","",COUNTIFS('3. Registre des congés'!$A$5:$A$200,$A18,'3. Registre des congés'!$F$5:$F$200,"Approuvé",'3. Registre des congés'!$C$5:$C$200,"&lt;="&amp;('1. Configuration'!$C$9+(42-1)*7+6),'3. Registre des congés'!$D$5:$D$200,"&gt;="&amp;('1. Configuration'!$C$9+(42-1)*7)))</f>
        <v/>
      </c>
      <c r="AR18" s="106">
        <f>IF($A18="","",COUNTIFS('3. Registre des congés'!$A$5:$A$200,$A18,'3. Registre des congés'!$F$5:$F$200,"Approuvé",'3. Registre des congés'!$C$5:$C$200,"&lt;="&amp;('1. Configuration'!$C$9+(43-1)*7+6),'3. Registre des congés'!$D$5:$D$200,"&gt;="&amp;('1. Configuration'!$C$9+(43-1)*7)))</f>
        <v/>
      </c>
      <c r="AS18" s="106">
        <f>IF($A18="","",COUNTIFS('3. Registre des congés'!$A$5:$A$200,$A18,'3. Registre des congés'!$F$5:$F$200,"Approuvé",'3. Registre des congés'!$C$5:$C$200,"&lt;="&amp;('1. Configuration'!$C$9+(44-1)*7+6),'3. Registre des congés'!$D$5:$D$200,"&gt;="&amp;('1. Configuration'!$C$9+(44-1)*7)))</f>
        <v/>
      </c>
      <c r="AT18" s="106">
        <f>IF($A18="","",COUNTIFS('3. Registre des congés'!$A$5:$A$200,$A18,'3. Registre des congés'!$F$5:$F$200,"Approuvé",'3. Registre des congés'!$C$5:$C$200,"&lt;="&amp;('1. Configuration'!$C$9+(45-1)*7+6),'3. Registre des congés'!$D$5:$D$200,"&gt;="&amp;('1. Configuration'!$C$9+(45-1)*7)))</f>
        <v/>
      </c>
      <c r="AU18" s="106">
        <f>IF($A18="","",COUNTIFS('3. Registre des congés'!$A$5:$A$200,$A18,'3. Registre des congés'!$F$5:$F$200,"Approuvé",'3. Registre des congés'!$C$5:$C$200,"&lt;="&amp;('1. Configuration'!$C$9+(46-1)*7+6),'3. Registre des congés'!$D$5:$D$200,"&gt;="&amp;('1. Configuration'!$C$9+(46-1)*7)))</f>
        <v/>
      </c>
      <c r="AV18" s="106">
        <f>IF($A18="","",COUNTIFS('3. Registre des congés'!$A$5:$A$200,$A18,'3. Registre des congés'!$F$5:$F$200,"Approuvé",'3. Registre des congés'!$C$5:$C$200,"&lt;="&amp;('1. Configuration'!$C$9+(47-1)*7+6),'3. Registre des congés'!$D$5:$D$200,"&gt;="&amp;('1. Configuration'!$C$9+(47-1)*7)))</f>
        <v/>
      </c>
      <c r="AW18" s="106">
        <f>IF($A18="","",COUNTIFS('3. Registre des congés'!$A$5:$A$200,$A18,'3. Registre des congés'!$F$5:$F$200,"Approuvé",'3. Registre des congés'!$C$5:$C$200,"&lt;="&amp;('1. Configuration'!$C$9+(48-1)*7+6),'3. Registre des congés'!$D$5:$D$200,"&gt;="&amp;('1. Configuration'!$C$9+(48-1)*7)))</f>
        <v/>
      </c>
      <c r="AX18" s="106">
        <f>IF($A18="","",COUNTIFS('3. Registre des congés'!$A$5:$A$200,$A18,'3. Registre des congés'!$F$5:$F$200,"Approuvé",'3. Registre des congés'!$C$5:$C$200,"&lt;="&amp;('1. Configuration'!$C$9+(49-1)*7+6),'3. Registre des congés'!$D$5:$D$200,"&gt;="&amp;('1. Configuration'!$C$9+(49-1)*7)))</f>
        <v/>
      </c>
      <c r="AY18" s="106">
        <f>IF($A18="","",COUNTIFS('3. Registre des congés'!$A$5:$A$200,$A18,'3. Registre des congés'!$F$5:$F$200,"Approuvé",'3. Registre des congés'!$C$5:$C$200,"&lt;="&amp;('1. Configuration'!$C$9+(50-1)*7+6),'3. Registre des congés'!$D$5:$D$200,"&gt;="&amp;('1. Configuration'!$C$9+(50-1)*7)))</f>
        <v/>
      </c>
      <c r="AZ18" s="106">
        <f>IF($A18="","",COUNTIFS('3. Registre des congés'!$A$5:$A$200,$A18,'3. Registre des congés'!$F$5:$F$200,"Approuvé",'3. Registre des congés'!$C$5:$C$200,"&lt;="&amp;('1. Configuration'!$C$9+(51-1)*7+6),'3. Registre des congés'!$D$5:$D$200,"&gt;="&amp;('1. Configuration'!$C$9+(51-1)*7)))</f>
        <v/>
      </c>
      <c r="BA18" s="106">
        <f>IF($A18="","",COUNTIFS('3. Registre des congés'!$A$5:$A$200,$A18,'3. Registre des congés'!$F$5:$F$200,"Approuvé",'3. Registre des congés'!$C$5:$C$200,"&lt;="&amp;('1. Configuration'!$C$9+(52-1)*7+6),'3. Registre des congés'!$D$5:$D$200,"&gt;="&amp;('1. Configuration'!$C$9+(52-1)*7)))</f>
        <v/>
      </c>
    </row>
    <row r="19" ht="18" customHeight="1" s="55">
      <c r="A19" s="105">
        <f>IF('2. Employés'!A19="","",'2. Employés'!A19)</f>
        <v/>
      </c>
      <c r="B19" s="106">
        <f>IF($A19="","",COUNTIFS('3. Registre des congés'!$A$5:$A$200,$A19,'3. Registre des congés'!$F$5:$F$200,"Approuvé",'3. Registre des congés'!$C$5:$C$200,"&lt;="&amp;('1. Configuration'!$C$9+(1-1)*7+6),'3. Registre des congés'!$D$5:$D$200,"&gt;="&amp;('1. Configuration'!$C$9+(1-1)*7)))</f>
        <v/>
      </c>
      <c r="C19" s="106">
        <f>IF($A19="","",COUNTIFS('3. Registre des congés'!$A$5:$A$200,$A19,'3. Registre des congés'!$F$5:$F$200,"Approuvé",'3. Registre des congés'!$C$5:$C$200,"&lt;="&amp;('1. Configuration'!$C$9+(2-1)*7+6),'3. Registre des congés'!$D$5:$D$200,"&gt;="&amp;('1. Configuration'!$C$9+(2-1)*7)))</f>
        <v/>
      </c>
      <c r="D19" s="106">
        <f>IF($A19="","",COUNTIFS('3. Registre des congés'!$A$5:$A$200,$A19,'3. Registre des congés'!$F$5:$F$200,"Approuvé",'3. Registre des congés'!$C$5:$C$200,"&lt;="&amp;('1. Configuration'!$C$9+(3-1)*7+6),'3. Registre des congés'!$D$5:$D$200,"&gt;="&amp;('1. Configuration'!$C$9+(3-1)*7)))</f>
        <v/>
      </c>
      <c r="E19" s="106">
        <f>IF($A19="","",COUNTIFS('3. Registre des congés'!$A$5:$A$200,$A19,'3. Registre des congés'!$F$5:$F$200,"Approuvé",'3. Registre des congés'!$C$5:$C$200,"&lt;="&amp;('1. Configuration'!$C$9+(4-1)*7+6),'3. Registre des congés'!$D$5:$D$200,"&gt;="&amp;('1. Configuration'!$C$9+(4-1)*7)))</f>
        <v/>
      </c>
      <c r="F19" s="106">
        <f>IF($A19="","",COUNTIFS('3. Registre des congés'!$A$5:$A$200,$A19,'3. Registre des congés'!$F$5:$F$200,"Approuvé",'3. Registre des congés'!$C$5:$C$200,"&lt;="&amp;('1. Configuration'!$C$9+(5-1)*7+6),'3. Registre des congés'!$D$5:$D$200,"&gt;="&amp;('1. Configuration'!$C$9+(5-1)*7)))</f>
        <v/>
      </c>
      <c r="G19" s="106">
        <f>IF($A19="","",COUNTIFS('3. Registre des congés'!$A$5:$A$200,$A19,'3. Registre des congés'!$F$5:$F$200,"Approuvé",'3. Registre des congés'!$C$5:$C$200,"&lt;="&amp;('1. Configuration'!$C$9+(6-1)*7+6),'3. Registre des congés'!$D$5:$D$200,"&gt;="&amp;('1. Configuration'!$C$9+(6-1)*7)))</f>
        <v/>
      </c>
      <c r="H19" s="106">
        <f>IF($A19="","",COUNTIFS('3. Registre des congés'!$A$5:$A$200,$A19,'3. Registre des congés'!$F$5:$F$200,"Approuvé",'3. Registre des congés'!$C$5:$C$200,"&lt;="&amp;('1. Configuration'!$C$9+(7-1)*7+6),'3. Registre des congés'!$D$5:$D$200,"&gt;="&amp;('1. Configuration'!$C$9+(7-1)*7)))</f>
        <v/>
      </c>
      <c r="I19" s="106">
        <f>IF($A19="","",COUNTIFS('3. Registre des congés'!$A$5:$A$200,$A19,'3. Registre des congés'!$F$5:$F$200,"Approuvé",'3. Registre des congés'!$C$5:$C$200,"&lt;="&amp;('1. Configuration'!$C$9+(8-1)*7+6),'3. Registre des congés'!$D$5:$D$200,"&gt;="&amp;('1. Configuration'!$C$9+(8-1)*7)))</f>
        <v/>
      </c>
      <c r="J19" s="106">
        <f>IF($A19="","",COUNTIFS('3. Registre des congés'!$A$5:$A$200,$A19,'3. Registre des congés'!$F$5:$F$200,"Approuvé",'3. Registre des congés'!$C$5:$C$200,"&lt;="&amp;('1. Configuration'!$C$9+(9-1)*7+6),'3. Registre des congés'!$D$5:$D$200,"&gt;="&amp;('1. Configuration'!$C$9+(9-1)*7)))</f>
        <v/>
      </c>
      <c r="K19" s="106">
        <f>IF($A19="","",COUNTIFS('3. Registre des congés'!$A$5:$A$200,$A19,'3. Registre des congés'!$F$5:$F$200,"Approuvé",'3. Registre des congés'!$C$5:$C$200,"&lt;="&amp;('1. Configuration'!$C$9+(10-1)*7+6),'3. Registre des congés'!$D$5:$D$200,"&gt;="&amp;('1. Configuration'!$C$9+(10-1)*7)))</f>
        <v/>
      </c>
      <c r="L19" s="106">
        <f>IF($A19="","",COUNTIFS('3. Registre des congés'!$A$5:$A$200,$A19,'3. Registre des congés'!$F$5:$F$200,"Approuvé",'3. Registre des congés'!$C$5:$C$200,"&lt;="&amp;('1. Configuration'!$C$9+(11-1)*7+6),'3. Registre des congés'!$D$5:$D$200,"&gt;="&amp;('1. Configuration'!$C$9+(11-1)*7)))</f>
        <v/>
      </c>
      <c r="M19" s="106">
        <f>IF($A19="","",COUNTIFS('3. Registre des congés'!$A$5:$A$200,$A19,'3. Registre des congés'!$F$5:$F$200,"Approuvé",'3. Registre des congés'!$C$5:$C$200,"&lt;="&amp;('1. Configuration'!$C$9+(12-1)*7+6),'3. Registre des congés'!$D$5:$D$200,"&gt;="&amp;('1. Configuration'!$C$9+(12-1)*7)))</f>
        <v/>
      </c>
      <c r="N19" s="106">
        <f>IF($A19="","",COUNTIFS('3. Registre des congés'!$A$5:$A$200,$A19,'3. Registre des congés'!$F$5:$F$200,"Approuvé",'3. Registre des congés'!$C$5:$C$200,"&lt;="&amp;('1. Configuration'!$C$9+(13-1)*7+6),'3. Registre des congés'!$D$5:$D$200,"&gt;="&amp;('1. Configuration'!$C$9+(13-1)*7)))</f>
        <v/>
      </c>
      <c r="O19" s="106">
        <f>IF($A19="","",COUNTIFS('3. Registre des congés'!$A$5:$A$200,$A19,'3. Registre des congés'!$F$5:$F$200,"Approuvé",'3. Registre des congés'!$C$5:$C$200,"&lt;="&amp;('1. Configuration'!$C$9+(14-1)*7+6),'3. Registre des congés'!$D$5:$D$200,"&gt;="&amp;('1. Configuration'!$C$9+(14-1)*7)))</f>
        <v/>
      </c>
      <c r="P19" s="106">
        <f>IF($A19="","",COUNTIFS('3. Registre des congés'!$A$5:$A$200,$A19,'3. Registre des congés'!$F$5:$F$200,"Approuvé",'3. Registre des congés'!$C$5:$C$200,"&lt;="&amp;('1. Configuration'!$C$9+(15-1)*7+6),'3. Registre des congés'!$D$5:$D$200,"&gt;="&amp;('1. Configuration'!$C$9+(15-1)*7)))</f>
        <v/>
      </c>
      <c r="Q19" s="106">
        <f>IF($A19="","",COUNTIFS('3. Registre des congés'!$A$5:$A$200,$A19,'3. Registre des congés'!$F$5:$F$200,"Approuvé",'3. Registre des congés'!$C$5:$C$200,"&lt;="&amp;('1. Configuration'!$C$9+(16-1)*7+6),'3. Registre des congés'!$D$5:$D$200,"&gt;="&amp;('1. Configuration'!$C$9+(16-1)*7)))</f>
        <v/>
      </c>
      <c r="R19" s="106">
        <f>IF($A19="","",COUNTIFS('3. Registre des congés'!$A$5:$A$200,$A19,'3. Registre des congés'!$F$5:$F$200,"Approuvé",'3. Registre des congés'!$C$5:$C$200,"&lt;="&amp;('1. Configuration'!$C$9+(17-1)*7+6),'3. Registre des congés'!$D$5:$D$200,"&gt;="&amp;('1. Configuration'!$C$9+(17-1)*7)))</f>
        <v/>
      </c>
      <c r="S19" s="106">
        <f>IF($A19="","",COUNTIFS('3. Registre des congés'!$A$5:$A$200,$A19,'3. Registre des congés'!$F$5:$F$200,"Approuvé",'3. Registre des congés'!$C$5:$C$200,"&lt;="&amp;('1. Configuration'!$C$9+(18-1)*7+6),'3. Registre des congés'!$D$5:$D$200,"&gt;="&amp;('1. Configuration'!$C$9+(18-1)*7)))</f>
        <v/>
      </c>
      <c r="T19" s="106">
        <f>IF($A19="","",COUNTIFS('3. Registre des congés'!$A$5:$A$200,$A19,'3. Registre des congés'!$F$5:$F$200,"Approuvé",'3. Registre des congés'!$C$5:$C$200,"&lt;="&amp;('1. Configuration'!$C$9+(19-1)*7+6),'3. Registre des congés'!$D$5:$D$200,"&gt;="&amp;('1. Configuration'!$C$9+(19-1)*7)))</f>
        <v/>
      </c>
      <c r="U19" s="106">
        <f>IF($A19="","",COUNTIFS('3. Registre des congés'!$A$5:$A$200,$A19,'3. Registre des congés'!$F$5:$F$200,"Approuvé",'3. Registre des congés'!$C$5:$C$200,"&lt;="&amp;('1. Configuration'!$C$9+(20-1)*7+6),'3. Registre des congés'!$D$5:$D$200,"&gt;="&amp;('1. Configuration'!$C$9+(20-1)*7)))</f>
        <v/>
      </c>
      <c r="V19" s="106">
        <f>IF($A19="","",COUNTIFS('3. Registre des congés'!$A$5:$A$200,$A19,'3. Registre des congés'!$F$5:$F$200,"Approuvé",'3. Registre des congés'!$C$5:$C$200,"&lt;="&amp;('1. Configuration'!$C$9+(21-1)*7+6),'3. Registre des congés'!$D$5:$D$200,"&gt;="&amp;('1. Configuration'!$C$9+(21-1)*7)))</f>
        <v/>
      </c>
      <c r="W19" s="106">
        <f>IF($A19="","",COUNTIFS('3. Registre des congés'!$A$5:$A$200,$A19,'3. Registre des congés'!$F$5:$F$200,"Approuvé",'3. Registre des congés'!$C$5:$C$200,"&lt;="&amp;('1. Configuration'!$C$9+(22-1)*7+6),'3. Registre des congés'!$D$5:$D$200,"&gt;="&amp;('1. Configuration'!$C$9+(22-1)*7)))</f>
        <v/>
      </c>
      <c r="X19" s="106">
        <f>IF($A19="","",COUNTIFS('3. Registre des congés'!$A$5:$A$200,$A19,'3. Registre des congés'!$F$5:$F$200,"Approuvé",'3. Registre des congés'!$C$5:$C$200,"&lt;="&amp;('1. Configuration'!$C$9+(23-1)*7+6),'3. Registre des congés'!$D$5:$D$200,"&gt;="&amp;('1. Configuration'!$C$9+(23-1)*7)))</f>
        <v/>
      </c>
      <c r="Y19" s="106">
        <f>IF($A19="","",COUNTIFS('3. Registre des congés'!$A$5:$A$200,$A19,'3. Registre des congés'!$F$5:$F$200,"Approuvé",'3. Registre des congés'!$C$5:$C$200,"&lt;="&amp;('1. Configuration'!$C$9+(24-1)*7+6),'3. Registre des congés'!$D$5:$D$200,"&gt;="&amp;('1. Configuration'!$C$9+(24-1)*7)))</f>
        <v/>
      </c>
      <c r="Z19" s="106">
        <f>IF($A19="","",COUNTIFS('3. Registre des congés'!$A$5:$A$200,$A19,'3. Registre des congés'!$F$5:$F$200,"Approuvé",'3. Registre des congés'!$C$5:$C$200,"&lt;="&amp;('1. Configuration'!$C$9+(25-1)*7+6),'3. Registre des congés'!$D$5:$D$200,"&gt;="&amp;('1. Configuration'!$C$9+(25-1)*7)))</f>
        <v/>
      </c>
      <c r="AA19" s="106">
        <f>IF($A19="","",COUNTIFS('3. Registre des congés'!$A$5:$A$200,$A19,'3. Registre des congés'!$F$5:$F$200,"Approuvé",'3. Registre des congés'!$C$5:$C$200,"&lt;="&amp;('1. Configuration'!$C$9+(26-1)*7+6),'3. Registre des congés'!$D$5:$D$200,"&gt;="&amp;('1. Configuration'!$C$9+(26-1)*7)))</f>
        <v/>
      </c>
      <c r="AB19" s="106">
        <f>IF($A19="","",COUNTIFS('3. Registre des congés'!$A$5:$A$200,$A19,'3. Registre des congés'!$F$5:$F$200,"Approuvé",'3. Registre des congés'!$C$5:$C$200,"&lt;="&amp;('1. Configuration'!$C$9+(27-1)*7+6),'3. Registre des congés'!$D$5:$D$200,"&gt;="&amp;('1. Configuration'!$C$9+(27-1)*7)))</f>
        <v/>
      </c>
      <c r="AC19" s="106">
        <f>IF($A19="","",COUNTIFS('3. Registre des congés'!$A$5:$A$200,$A19,'3. Registre des congés'!$F$5:$F$200,"Approuvé",'3. Registre des congés'!$C$5:$C$200,"&lt;="&amp;('1. Configuration'!$C$9+(28-1)*7+6),'3. Registre des congés'!$D$5:$D$200,"&gt;="&amp;('1. Configuration'!$C$9+(28-1)*7)))</f>
        <v/>
      </c>
      <c r="AD19" s="106">
        <f>IF($A19="","",COUNTIFS('3. Registre des congés'!$A$5:$A$200,$A19,'3. Registre des congés'!$F$5:$F$200,"Approuvé",'3. Registre des congés'!$C$5:$C$200,"&lt;="&amp;('1. Configuration'!$C$9+(29-1)*7+6),'3. Registre des congés'!$D$5:$D$200,"&gt;="&amp;('1. Configuration'!$C$9+(29-1)*7)))</f>
        <v/>
      </c>
      <c r="AE19" s="106">
        <f>IF($A19="","",COUNTIFS('3. Registre des congés'!$A$5:$A$200,$A19,'3. Registre des congés'!$F$5:$F$200,"Approuvé",'3. Registre des congés'!$C$5:$C$200,"&lt;="&amp;('1. Configuration'!$C$9+(30-1)*7+6),'3. Registre des congés'!$D$5:$D$200,"&gt;="&amp;('1. Configuration'!$C$9+(30-1)*7)))</f>
        <v/>
      </c>
      <c r="AF19" s="106">
        <f>IF($A19="","",COUNTIFS('3. Registre des congés'!$A$5:$A$200,$A19,'3. Registre des congés'!$F$5:$F$200,"Approuvé",'3. Registre des congés'!$C$5:$C$200,"&lt;="&amp;('1. Configuration'!$C$9+(31-1)*7+6),'3. Registre des congés'!$D$5:$D$200,"&gt;="&amp;('1. Configuration'!$C$9+(31-1)*7)))</f>
        <v/>
      </c>
      <c r="AG19" s="106">
        <f>IF($A19="","",COUNTIFS('3. Registre des congés'!$A$5:$A$200,$A19,'3. Registre des congés'!$F$5:$F$200,"Approuvé",'3. Registre des congés'!$C$5:$C$200,"&lt;="&amp;('1. Configuration'!$C$9+(32-1)*7+6),'3. Registre des congés'!$D$5:$D$200,"&gt;="&amp;('1. Configuration'!$C$9+(32-1)*7)))</f>
        <v/>
      </c>
      <c r="AH19" s="106">
        <f>IF($A19="","",COUNTIFS('3. Registre des congés'!$A$5:$A$200,$A19,'3. Registre des congés'!$F$5:$F$200,"Approuvé",'3. Registre des congés'!$C$5:$C$200,"&lt;="&amp;('1. Configuration'!$C$9+(33-1)*7+6),'3. Registre des congés'!$D$5:$D$200,"&gt;="&amp;('1. Configuration'!$C$9+(33-1)*7)))</f>
        <v/>
      </c>
      <c r="AI19" s="106">
        <f>IF($A19="","",COUNTIFS('3. Registre des congés'!$A$5:$A$200,$A19,'3. Registre des congés'!$F$5:$F$200,"Approuvé",'3. Registre des congés'!$C$5:$C$200,"&lt;="&amp;('1. Configuration'!$C$9+(34-1)*7+6),'3. Registre des congés'!$D$5:$D$200,"&gt;="&amp;('1. Configuration'!$C$9+(34-1)*7)))</f>
        <v/>
      </c>
      <c r="AJ19" s="106">
        <f>IF($A19="","",COUNTIFS('3. Registre des congés'!$A$5:$A$200,$A19,'3. Registre des congés'!$F$5:$F$200,"Approuvé",'3. Registre des congés'!$C$5:$C$200,"&lt;="&amp;('1. Configuration'!$C$9+(35-1)*7+6),'3. Registre des congés'!$D$5:$D$200,"&gt;="&amp;('1. Configuration'!$C$9+(35-1)*7)))</f>
        <v/>
      </c>
      <c r="AK19" s="106">
        <f>IF($A19="","",COUNTIFS('3. Registre des congés'!$A$5:$A$200,$A19,'3. Registre des congés'!$F$5:$F$200,"Approuvé",'3. Registre des congés'!$C$5:$C$200,"&lt;="&amp;('1. Configuration'!$C$9+(36-1)*7+6),'3. Registre des congés'!$D$5:$D$200,"&gt;="&amp;('1. Configuration'!$C$9+(36-1)*7)))</f>
        <v/>
      </c>
      <c r="AL19" s="106">
        <f>IF($A19="","",COUNTIFS('3. Registre des congés'!$A$5:$A$200,$A19,'3. Registre des congés'!$F$5:$F$200,"Approuvé",'3. Registre des congés'!$C$5:$C$200,"&lt;="&amp;('1. Configuration'!$C$9+(37-1)*7+6),'3. Registre des congés'!$D$5:$D$200,"&gt;="&amp;('1. Configuration'!$C$9+(37-1)*7)))</f>
        <v/>
      </c>
      <c r="AM19" s="106">
        <f>IF($A19="","",COUNTIFS('3. Registre des congés'!$A$5:$A$200,$A19,'3. Registre des congés'!$F$5:$F$200,"Approuvé",'3. Registre des congés'!$C$5:$C$200,"&lt;="&amp;('1. Configuration'!$C$9+(38-1)*7+6),'3. Registre des congés'!$D$5:$D$200,"&gt;="&amp;('1. Configuration'!$C$9+(38-1)*7)))</f>
        <v/>
      </c>
      <c r="AN19" s="106">
        <f>IF($A19="","",COUNTIFS('3. Registre des congés'!$A$5:$A$200,$A19,'3. Registre des congés'!$F$5:$F$200,"Approuvé",'3. Registre des congés'!$C$5:$C$200,"&lt;="&amp;('1. Configuration'!$C$9+(39-1)*7+6),'3. Registre des congés'!$D$5:$D$200,"&gt;="&amp;('1. Configuration'!$C$9+(39-1)*7)))</f>
        <v/>
      </c>
      <c r="AO19" s="106">
        <f>IF($A19="","",COUNTIFS('3. Registre des congés'!$A$5:$A$200,$A19,'3. Registre des congés'!$F$5:$F$200,"Approuvé",'3. Registre des congés'!$C$5:$C$200,"&lt;="&amp;('1. Configuration'!$C$9+(40-1)*7+6),'3. Registre des congés'!$D$5:$D$200,"&gt;="&amp;('1. Configuration'!$C$9+(40-1)*7)))</f>
        <v/>
      </c>
      <c r="AP19" s="106">
        <f>IF($A19="","",COUNTIFS('3. Registre des congés'!$A$5:$A$200,$A19,'3. Registre des congés'!$F$5:$F$200,"Approuvé",'3. Registre des congés'!$C$5:$C$200,"&lt;="&amp;('1. Configuration'!$C$9+(41-1)*7+6),'3. Registre des congés'!$D$5:$D$200,"&gt;="&amp;('1. Configuration'!$C$9+(41-1)*7)))</f>
        <v/>
      </c>
      <c r="AQ19" s="106">
        <f>IF($A19="","",COUNTIFS('3. Registre des congés'!$A$5:$A$200,$A19,'3. Registre des congés'!$F$5:$F$200,"Approuvé",'3. Registre des congés'!$C$5:$C$200,"&lt;="&amp;('1. Configuration'!$C$9+(42-1)*7+6),'3. Registre des congés'!$D$5:$D$200,"&gt;="&amp;('1. Configuration'!$C$9+(42-1)*7)))</f>
        <v/>
      </c>
      <c r="AR19" s="106">
        <f>IF($A19="","",COUNTIFS('3. Registre des congés'!$A$5:$A$200,$A19,'3. Registre des congés'!$F$5:$F$200,"Approuvé",'3. Registre des congés'!$C$5:$C$200,"&lt;="&amp;('1. Configuration'!$C$9+(43-1)*7+6),'3. Registre des congés'!$D$5:$D$200,"&gt;="&amp;('1. Configuration'!$C$9+(43-1)*7)))</f>
        <v/>
      </c>
      <c r="AS19" s="106">
        <f>IF($A19="","",COUNTIFS('3. Registre des congés'!$A$5:$A$200,$A19,'3. Registre des congés'!$F$5:$F$200,"Approuvé",'3. Registre des congés'!$C$5:$C$200,"&lt;="&amp;('1. Configuration'!$C$9+(44-1)*7+6),'3. Registre des congés'!$D$5:$D$200,"&gt;="&amp;('1. Configuration'!$C$9+(44-1)*7)))</f>
        <v/>
      </c>
      <c r="AT19" s="106">
        <f>IF($A19="","",COUNTIFS('3. Registre des congés'!$A$5:$A$200,$A19,'3. Registre des congés'!$F$5:$F$200,"Approuvé",'3. Registre des congés'!$C$5:$C$200,"&lt;="&amp;('1. Configuration'!$C$9+(45-1)*7+6),'3. Registre des congés'!$D$5:$D$200,"&gt;="&amp;('1. Configuration'!$C$9+(45-1)*7)))</f>
        <v/>
      </c>
      <c r="AU19" s="106">
        <f>IF($A19="","",COUNTIFS('3. Registre des congés'!$A$5:$A$200,$A19,'3. Registre des congés'!$F$5:$F$200,"Approuvé",'3. Registre des congés'!$C$5:$C$200,"&lt;="&amp;('1. Configuration'!$C$9+(46-1)*7+6),'3. Registre des congés'!$D$5:$D$200,"&gt;="&amp;('1. Configuration'!$C$9+(46-1)*7)))</f>
        <v/>
      </c>
      <c r="AV19" s="106">
        <f>IF($A19="","",COUNTIFS('3. Registre des congés'!$A$5:$A$200,$A19,'3. Registre des congés'!$F$5:$F$200,"Approuvé",'3. Registre des congés'!$C$5:$C$200,"&lt;="&amp;('1. Configuration'!$C$9+(47-1)*7+6),'3. Registre des congés'!$D$5:$D$200,"&gt;="&amp;('1. Configuration'!$C$9+(47-1)*7)))</f>
        <v/>
      </c>
      <c r="AW19" s="106">
        <f>IF($A19="","",COUNTIFS('3. Registre des congés'!$A$5:$A$200,$A19,'3. Registre des congés'!$F$5:$F$200,"Approuvé",'3. Registre des congés'!$C$5:$C$200,"&lt;="&amp;('1. Configuration'!$C$9+(48-1)*7+6),'3. Registre des congés'!$D$5:$D$200,"&gt;="&amp;('1. Configuration'!$C$9+(48-1)*7)))</f>
        <v/>
      </c>
      <c r="AX19" s="106">
        <f>IF($A19="","",COUNTIFS('3. Registre des congés'!$A$5:$A$200,$A19,'3. Registre des congés'!$F$5:$F$200,"Approuvé",'3. Registre des congés'!$C$5:$C$200,"&lt;="&amp;('1. Configuration'!$C$9+(49-1)*7+6),'3. Registre des congés'!$D$5:$D$200,"&gt;="&amp;('1. Configuration'!$C$9+(49-1)*7)))</f>
        <v/>
      </c>
      <c r="AY19" s="106">
        <f>IF($A19="","",COUNTIFS('3. Registre des congés'!$A$5:$A$200,$A19,'3. Registre des congés'!$F$5:$F$200,"Approuvé",'3. Registre des congés'!$C$5:$C$200,"&lt;="&amp;('1. Configuration'!$C$9+(50-1)*7+6),'3. Registre des congés'!$D$5:$D$200,"&gt;="&amp;('1. Configuration'!$C$9+(50-1)*7)))</f>
        <v/>
      </c>
      <c r="AZ19" s="106">
        <f>IF($A19="","",COUNTIFS('3. Registre des congés'!$A$5:$A$200,$A19,'3. Registre des congés'!$F$5:$F$200,"Approuvé",'3. Registre des congés'!$C$5:$C$200,"&lt;="&amp;('1. Configuration'!$C$9+(51-1)*7+6),'3. Registre des congés'!$D$5:$D$200,"&gt;="&amp;('1. Configuration'!$C$9+(51-1)*7)))</f>
        <v/>
      </c>
      <c r="BA19" s="106">
        <f>IF($A19="","",COUNTIFS('3. Registre des congés'!$A$5:$A$200,$A19,'3. Registre des congés'!$F$5:$F$200,"Approuvé",'3. Registre des congés'!$C$5:$C$200,"&lt;="&amp;('1. Configuration'!$C$9+(52-1)*7+6),'3. Registre des congés'!$D$5:$D$200,"&gt;="&amp;('1. Configuration'!$C$9+(52-1)*7)))</f>
        <v/>
      </c>
    </row>
    <row r="20" ht="18" customHeight="1" s="55">
      <c r="A20" s="105">
        <f>IF('2. Employés'!A20="","",'2. Employés'!A20)</f>
        <v/>
      </c>
      <c r="B20" s="106">
        <f>IF($A20="","",COUNTIFS('3. Registre des congés'!$A$5:$A$200,$A20,'3. Registre des congés'!$F$5:$F$200,"Approuvé",'3. Registre des congés'!$C$5:$C$200,"&lt;="&amp;('1. Configuration'!$C$9+(1-1)*7+6),'3. Registre des congés'!$D$5:$D$200,"&gt;="&amp;('1. Configuration'!$C$9+(1-1)*7)))</f>
        <v/>
      </c>
      <c r="C20" s="106">
        <f>IF($A20="","",COUNTIFS('3. Registre des congés'!$A$5:$A$200,$A20,'3. Registre des congés'!$F$5:$F$200,"Approuvé",'3. Registre des congés'!$C$5:$C$200,"&lt;="&amp;('1. Configuration'!$C$9+(2-1)*7+6),'3. Registre des congés'!$D$5:$D$200,"&gt;="&amp;('1. Configuration'!$C$9+(2-1)*7)))</f>
        <v/>
      </c>
      <c r="D20" s="106">
        <f>IF($A20="","",COUNTIFS('3. Registre des congés'!$A$5:$A$200,$A20,'3. Registre des congés'!$F$5:$F$200,"Approuvé",'3. Registre des congés'!$C$5:$C$200,"&lt;="&amp;('1. Configuration'!$C$9+(3-1)*7+6),'3. Registre des congés'!$D$5:$D$200,"&gt;="&amp;('1. Configuration'!$C$9+(3-1)*7)))</f>
        <v/>
      </c>
      <c r="E20" s="106">
        <f>IF($A20="","",COUNTIFS('3. Registre des congés'!$A$5:$A$200,$A20,'3. Registre des congés'!$F$5:$F$200,"Approuvé",'3. Registre des congés'!$C$5:$C$200,"&lt;="&amp;('1. Configuration'!$C$9+(4-1)*7+6),'3. Registre des congés'!$D$5:$D$200,"&gt;="&amp;('1. Configuration'!$C$9+(4-1)*7)))</f>
        <v/>
      </c>
      <c r="F20" s="106">
        <f>IF($A20="","",COUNTIFS('3. Registre des congés'!$A$5:$A$200,$A20,'3. Registre des congés'!$F$5:$F$200,"Approuvé",'3. Registre des congés'!$C$5:$C$200,"&lt;="&amp;('1. Configuration'!$C$9+(5-1)*7+6),'3. Registre des congés'!$D$5:$D$200,"&gt;="&amp;('1. Configuration'!$C$9+(5-1)*7)))</f>
        <v/>
      </c>
      <c r="G20" s="106">
        <f>IF($A20="","",COUNTIFS('3. Registre des congés'!$A$5:$A$200,$A20,'3. Registre des congés'!$F$5:$F$200,"Approuvé",'3. Registre des congés'!$C$5:$C$200,"&lt;="&amp;('1. Configuration'!$C$9+(6-1)*7+6),'3. Registre des congés'!$D$5:$D$200,"&gt;="&amp;('1. Configuration'!$C$9+(6-1)*7)))</f>
        <v/>
      </c>
      <c r="H20" s="106">
        <f>IF($A20="","",COUNTIFS('3. Registre des congés'!$A$5:$A$200,$A20,'3. Registre des congés'!$F$5:$F$200,"Approuvé",'3. Registre des congés'!$C$5:$C$200,"&lt;="&amp;('1. Configuration'!$C$9+(7-1)*7+6),'3. Registre des congés'!$D$5:$D$200,"&gt;="&amp;('1. Configuration'!$C$9+(7-1)*7)))</f>
        <v/>
      </c>
      <c r="I20" s="106">
        <f>IF($A20="","",COUNTIFS('3. Registre des congés'!$A$5:$A$200,$A20,'3. Registre des congés'!$F$5:$F$200,"Approuvé",'3. Registre des congés'!$C$5:$C$200,"&lt;="&amp;('1. Configuration'!$C$9+(8-1)*7+6),'3. Registre des congés'!$D$5:$D$200,"&gt;="&amp;('1. Configuration'!$C$9+(8-1)*7)))</f>
        <v/>
      </c>
      <c r="J20" s="106">
        <f>IF($A20="","",COUNTIFS('3. Registre des congés'!$A$5:$A$200,$A20,'3. Registre des congés'!$F$5:$F$200,"Approuvé",'3. Registre des congés'!$C$5:$C$200,"&lt;="&amp;('1. Configuration'!$C$9+(9-1)*7+6),'3. Registre des congés'!$D$5:$D$200,"&gt;="&amp;('1. Configuration'!$C$9+(9-1)*7)))</f>
        <v/>
      </c>
      <c r="K20" s="106">
        <f>IF($A20="","",COUNTIFS('3. Registre des congés'!$A$5:$A$200,$A20,'3. Registre des congés'!$F$5:$F$200,"Approuvé",'3. Registre des congés'!$C$5:$C$200,"&lt;="&amp;('1. Configuration'!$C$9+(10-1)*7+6),'3. Registre des congés'!$D$5:$D$200,"&gt;="&amp;('1. Configuration'!$C$9+(10-1)*7)))</f>
        <v/>
      </c>
      <c r="L20" s="106">
        <f>IF($A20="","",COUNTIFS('3. Registre des congés'!$A$5:$A$200,$A20,'3. Registre des congés'!$F$5:$F$200,"Approuvé",'3. Registre des congés'!$C$5:$C$200,"&lt;="&amp;('1. Configuration'!$C$9+(11-1)*7+6),'3. Registre des congés'!$D$5:$D$200,"&gt;="&amp;('1. Configuration'!$C$9+(11-1)*7)))</f>
        <v/>
      </c>
      <c r="M20" s="106">
        <f>IF($A20="","",COUNTIFS('3. Registre des congés'!$A$5:$A$200,$A20,'3. Registre des congés'!$F$5:$F$200,"Approuvé",'3. Registre des congés'!$C$5:$C$200,"&lt;="&amp;('1. Configuration'!$C$9+(12-1)*7+6),'3. Registre des congés'!$D$5:$D$200,"&gt;="&amp;('1. Configuration'!$C$9+(12-1)*7)))</f>
        <v/>
      </c>
      <c r="N20" s="106">
        <f>IF($A20="","",COUNTIFS('3. Registre des congés'!$A$5:$A$200,$A20,'3. Registre des congés'!$F$5:$F$200,"Approuvé",'3. Registre des congés'!$C$5:$C$200,"&lt;="&amp;('1. Configuration'!$C$9+(13-1)*7+6),'3. Registre des congés'!$D$5:$D$200,"&gt;="&amp;('1. Configuration'!$C$9+(13-1)*7)))</f>
        <v/>
      </c>
      <c r="O20" s="106">
        <f>IF($A20="","",COUNTIFS('3. Registre des congés'!$A$5:$A$200,$A20,'3. Registre des congés'!$F$5:$F$200,"Approuvé",'3. Registre des congés'!$C$5:$C$200,"&lt;="&amp;('1. Configuration'!$C$9+(14-1)*7+6),'3. Registre des congés'!$D$5:$D$200,"&gt;="&amp;('1. Configuration'!$C$9+(14-1)*7)))</f>
        <v/>
      </c>
      <c r="P20" s="106">
        <f>IF($A20="","",COUNTIFS('3. Registre des congés'!$A$5:$A$200,$A20,'3. Registre des congés'!$F$5:$F$200,"Approuvé",'3. Registre des congés'!$C$5:$C$200,"&lt;="&amp;('1. Configuration'!$C$9+(15-1)*7+6),'3. Registre des congés'!$D$5:$D$200,"&gt;="&amp;('1. Configuration'!$C$9+(15-1)*7)))</f>
        <v/>
      </c>
      <c r="Q20" s="106">
        <f>IF($A20="","",COUNTIFS('3. Registre des congés'!$A$5:$A$200,$A20,'3. Registre des congés'!$F$5:$F$200,"Approuvé",'3. Registre des congés'!$C$5:$C$200,"&lt;="&amp;('1. Configuration'!$C$9+(16-1)*7+6),'3. Registre des congés'!$D$5:$D$200,"&gt;="&amp;('1. Configuration'!$C$9+(16-1)*7)))</f>
        <v/>
      </c>
      <c r="R20" s="106">
        <f>IF($A20="","",COUNTIFS('3. Registre des congés'!$A$5:$A$200,$A20,'3. Registre des congés'!$F$5:$F$200,"Approuvé",'3. Registre des congés'!$C$5:$C$200,"&lt;="&amp;('1. Configuration'!$C$9+(17-1)*7+6),'3. Registre des congés'!$D$5:$D$200,"&gt;="&amp;('1. Configuration'!$C$9+(17-1)*7)))</f>
        <v/>
      </c>
      <c r="S20" s="106">
        <f>IF($A20="","",COUNTIFS('3. Registre des congés'!$A$5:$A$200,$A20,'3. Registre des congés'!$F$5:$F$200,"Approuvé",'3. Registre des congés'!$C$5:$C$200,"&lt;="&amp;('1. Configuration'!$C$9+(18-1)*7+6),'3. Registre des congés'!$D$5:$D$200,"&gt;="&amp;('1. Configuration'!$C$9+(18-1)*7)))</f>
        <v/>
      </c>
      <c r="T20" s="106">
        <f>IF($A20="","",COUNTIFS('3. Registre des congés'!$A$5:$A$200,$A20,'3. Registre des congés'!$F$5:$F$200,"Approuvé",'3. Registre des congés'!$C$5:$C$200,"&lt;="&amp;('1. Configuration'!$C$9+(19-1)*7+6),'3. Registre des congés'!$D$5:$D$200,"&gt;="&amp;('1. Configuration'!$C$9+(19-1)*7)))</f>
        <v/>
      </c>
      <c r="U20" s="106">
        <f>IF($A20="","",COUNTIFS('3. Registre des congés'!$A$5:$A$200,$A20,'3. Registre des congés'!$F$5:$F$200,"Approuvé",'3. Registre des congés'!$C$5:$C$200,"&lt;="&amp;('1. Configuration'!$C$9+(20-1)*7+6),'3. Registre des congés'!$D$5:$D$200,"&gt;="&amp;('1. Configuration'!$C$9+(20-1)*7)))</f>
        <v/>
      </c>
      <c r="V20" s="106">
        <f>IF($A20="","",COUNTIFS('3. Registre des congés'!$A$5:$A$200,$A20,'3. Registre des congés'!$F$5:$F$200,"Approuvé",'3. Registre des congés'!$C$5:$C$200,"&lt;="&amp;('1. Configuration'!$C$9+(21-1)*7+6),'3. Registre des congés'!$D$5:$D$200,"&gt;="&amp;('1. Configuration'!$C$9+(21-1)*7)))</f>
        <v/>
      </c>
      <c r="W20" s="106">
        <f>IF($A20="","",COUNTIFS('3. Registre des congés'!$A$5:$A$200,$A20,'3. Registre des congés'!$F$5:$F$200,"Approuvé",'3. Registre des congés'!$C$5:$C$200,"&lt;="&amp;('1. Configuration'!$C$9+(22-1)*7+6),'3. Registre des congés'!$D$5:$D$200,"&gt;="&amp;('1. Configuration'!$C$9+(22-1)*7)))</f>
        <v/>
      </c>
      <c r="X20" s="106">
        <f>IF($A20="","",COUNTIFS('3. Registre des congés'!$A$5:$A$200,$A20,'3. Registre des congés'!$F$5:$F$200,"Approuvé",'3. Registre des congés'!$C$5:$C$200,"&lt;="&amp;('1. Configuration'!$C$9+(23-1)*7+6),'3. Registre des congés'!$D$5:$D$200,"&gt;="&amp;('1. Configuration'!$C$9+(23-1)*7)))</f>
        <v/>
      </c>
      <c r="Y20" s="106">
        <f>IF($A20="","",COUNTIFS('3. Registre des congés'!$A$5:$A$200,$A20,'3. Registre des congés'!$F$5:$F$200,"Approuvé",'3. Registre des congés'!$C$5:$C$200,"&lt;="&amp;('1. Configuration'!$C$9+(24-1)*7+6),'3. Registre des congés'!$D$5:$D$200,"&gt;="&amp;('1. Configuration'!$C$9+(24-1)*7)))</f>
        <v/>
      </c>
      <c r="Z20" s="106">
        <f>IF($A20="","",COUNTIFS('3. Registre des congés'!$A$5:$A$200,$A20,'3. Registre des congés'!$F$5:$F$200,"Approuvé",'3. Registre des congés'!$C$5:$C$200,"&lt;="&amp;('1. Configuration'!$C$9+(25-1)*7+6),'3. Registre des congés'!$D$5:$D$200,"&gt;="&amp;('1. Configuration'!$C$9+(25-1)*7)))</f>
        <v/>
      </c>
      <c r="AA20" s="106">
        <f>IF($A20="","",COUNTIFS('3. Registre des congés'!$A$5:$A$200,$A20,'3. Registre des congés'!$F$5:$F$200,"Approuvé",'3. Registre des congés'!$C$5:$C$200,"&lt;="&amp;('1. Configuration'!$C$9+(26-1)*7+6),'3. Registre des congés'!$D$5:$D$200,"&gt;="&amp;('1. Configuration'!$C$9+(26-1)*7)))</f>
        <v/>
      </c>
      <c r="AB20" s="106">
        <f>IF($A20="","",COUNTIFS('3. Registre des congés'!$A$5:$A$200,$A20,'3. Registre des congés'!$F$5:$F$200,"Approuvé",'3. Registre des congés'!$C$5:$C$200,"&lt;="&amp;('1. Configuration'!$C$9+(27-1)*7+6),'3. Registre des congés'!$D$5:$D$200,"&gt;="&amp;('1. Configuration'!$C$9+(27-1)*7)))</f>
        <v/>
      </c>
      <c r="AC20" s="106">
        <f>IF($A20="","",COUNTIFS('3. Registre des congés'!$A$5:$A$200,$A20,'3. Registre des congés'!$F$5:$F$200,"Approuvé",'3. Registre des congés'!$C$5:$C$200,"&lt;="&amp;('1. Configuration'!$C$9+(28-1)*7+6),'3. Registre des congés'!$D$5:$D$200,"&gt;="&amp;('1. Configuration'!$C$9+(28-1)*7)))</f>
        <v/>
      </c>
      <c r="AD20" s="106">
        <f>IF($A20="","",COUNTIFS('3. Registre des congés'!$A$5:$A$200,$A20,'3. Registre des congés'!$F$5:$F$200,"Approuvé",'3. Registre des congés'!$C$5:$C$200,"&lt;="&amp;('1. Configuration'!$C$9+(29-1)*7+6),'3. Registre des congés'!$D$5:$D$200,"&gt;="&amp;('1. Configuration'!$C$9+(29-1)*7)))</f>
        <v/>
      </c>
      <c r="AE20" s="106">
        <f>IF($A20="","",COUNTIFS('3. Registre des congés'!$A$5:$A$200,$A20,'3. Registre des congés'!$F$5:$F$200,"Approuvé",'3. Registre des congés'!$C$5:$C$200,"&lt;="&amp;('1. Configuration'!$C$9+(30-1)*7+6),'3. Registre des congés'!$D$5:$D$200,"&gt;="&amp;('1. Configuration'!$C$9+(30-1)*7)))</f>
        <v/>
      </c>
      <c r="AF20" s="106">
        <f>IF($A20="","",COUNTIFS('3. Registre des congés'!$A$5:$A$200,$A20,'3. Registre des congés'!$F$5:$F$200,"Approuvé",'3. Registre des congés'!$C$5:$C$200,"&lt;="&amp;('1. Configuration'!$C$9+(31-1)*7+6),'3. Registre des congés'!$D$5:$D$200,"&gt;="&amp;('1. Configuration'!$C$9+(31-1)*7)))</f>
        <v/>
      </c>
      <c r="AG20" s="106">
        <f>IF($A20="","",COUNTIFS('3. Registre des congés'!$A$5:$A$200,$A20,'3. Registre des congés'!$F$5:$F$200,"Approuvé",'3. Registre des congés'!$C$5:$C$200,"&lt;="&amp;('1. Configuration'!$C$9+(32-1)*7+6),'3. Registre des congés'!$D$5:$D$200,"&gt;="&amp;('1. Configuration'!$C$9+(32-1)*7)))</f>
        <v/>
      </c>
      <c r="AH20" s="106">
        <f>IF($A20="","",COUNTIFS('3. Registre des congés'!$A$5:$A$200,$A20,'3. Registre des congés'!$F$5:$F$200,"Approuvé",'3. Registre des congés'!$C$5:$C$200,"&lt;="&amp;('1. Configuration'!$C$9+(33-1)*7+6),'3. Registre des congés'!$D$5:$D$200,"&gt;="&amp;('1. Configuration'!$C$9+(33-1)*7)))</f>
        <v/>
      </c>
      <c r="AI20" s="106">
        <f>IF($A20="","",COUNTIFS('3. Registre des congés'!$A$5:$A$200,$A20,'3. Registre des congés'!$F$5:$F$200,"Approuvé",'3. Registre des congés'!$C$5:$C$200,"&lt;="&amp;('1. Configuration'!$C$9+(34-1)*7+6),'3. Registre des congés'!$D$5:$D$200,"&gt;="&amp;('1. Configuration'!$C$9+(34-1)*7)))</f>
        <v/>
      </c>
      <c r="AJ20" s="106">
        <f>IF($A20="","",COUNTIFS('3. Registre des congés'!$A$5:$A$200,$A20,'3. Registre des congés'!$F$5:$F$200,"Approuvé",'3. Registre des congés'!$C$5:$C$200,"&lt;="&amp;('1. Configuration'!$C$9+(35-1)*7+6),'3. Registre des congés'!$D$5:$D$200,"&gt;="&amp;('1. Configuration'!$C$9+(35-1)*7)))</f>
        <v/>
      </c>
      <c r="AK20" s="106">
        <f>IF($A20="","",COUNTIFS('3. Registre des congés'!$A$5:$A$200,$A20,'3. Registre des congés'!$F$5:$F$200,"Approuvé",'3. Registre des congés'!$C$5:$C$200,"&lt;="&amp;('1. Configuration'!$C$9+(36-1)*7+6),'3. Registre des congés'!$D$5:$D$200,"&gt;="&amp;('1. Configuration'!$C$9+(36-1)*7)))</f>
        <v/>
      </c>
      <c r="AL20" s="106">
        <f>IF($A20="","",COUNTIFS('3. Registre des congés'!$A$5:$A$200,$A20,'3. Registre des congés'!$F$5:$F$200,"Approuvé",'3. Registre des congés'!$C$5:$C$200,"&lt;="&amp;('1. Configuration'!$C$9+(37-1)*7+6),'3. Registre des congés'!$D$5:$D$200,"&gt;="&amp;('1. Configuration'!$C$9+(37-1)*7)))</f>
        <v/>
      </c>
      <c r="AM20" s="106">
        <f>IF($A20="","",COUNTIFS('3. Registre des congés'!$A$5:$A$200,$A20,'3. Registre des congés'!$F$5:$F$200,"Approuvé",'3. Registre des congés'!$C$5:$C$200,"&lt;="&amp;('1. Configuration'!$C$9+(38-1)*7+6),'3. Registre des congés'!$D$5:$D$200,"&gt;="&amp;('1. Configuration'!$C$9+(38-1)*7)))</f>
        <v/>
      </c>
      <c r="AN20" s="106">
        <f>IF($A20="","",COUNTIFS('3. Registre des congés'!$A$5:$A$200,$A20,'3. Registre des congés'!$F$5:$F$200,"Approuvé",'3. Registre des congés'!$C$5:$C$200,"&lt;="&amp;('1. Configuration'!$C$9+(39-1)*7+6),'3. Registre des congés'!$D$5:$D$200,"&gt;="&amp;('1. Configuration'!$C$9+(39-1)*7)))</f>
        <v/>
      </c>
      <c r="AO20" s="106">
        <f>IF($A20="","",COUNTIFS('3. Registre des congés'!$A$5:$A$200,$A20,'3. Registre des congés'!$F$5:$F$200,"Approuvé",'3. Registre des congés'!$C$5:$C$200,"&lt;="&amp;('1. Configuration'!$C$9+(40-1)*7+6),'3. Registre des congés'!$D$5:$D$200,"&gt;="&amp;('1. Configuration'!$C$9+(40-1)*7)))</f>
        <v/>
      </c>
      <c r="AP20" s="106">
        <f>IF($A20="","",COUNTIFS('3. Registre des congés'!$A$5:$A$200,$A20,'3. Registre des congés'!$F$5:$F$200,"Approuvé",'3. Registre des congés'!$C$5:$C$200,"&lt;="&amp;('1. Configuration'!$C$9+(41-1)*7+6),'3. Registre des congés'!$D$5:$D$200,"&gt;="&amp;('1. Configuration'!$C$9+(41-1)*7)))</f>
        <v/>
      </c>
      <c r="AQ20" s="106">
        <f>IF($A20="","",COUNTIFS('3. Registre des congés'!$A$5:$A$200,$A20,'3. Registre des congés'!$F$5:$F$200,"Approuvé",'3. Registre des congés'!$C$5:$C$200,"&lt;="&amp;('1. Configuration'!$C$9+(42-1)*7+6),'3. Registre des congés'!$D$5:$D$200,"&gt;="&amp;('1. Configuration'!$C$9+(42-1)*7)))</f>
        <v/>
      </c>
      <c r="AR20" s="106">
        <f>IF($A20="","",COUNTIFS('3. Registre des congés'!$A$5:$A$200,$A20,'3. Registre des congés'!$F$5:$F$200,"Approuvé",'3. Registre des congés'!$C$5:$C$200,"&lt;="&amp;('1. Configuration'!$C$9+(43-1)*7+6),'3. Registre des congés'!$D$5:$D$200,"&gt;="&amp;('1. Configuration'!$C$9+(43-1)*7)))</f>
        <v/>
      </c>
      <c r="AS20" s="106">
        <f>IF($A20="","",COUNTIFS('3. Registre des congés'!$A$5:$A$200,$A20,'3. Registre des congés'!$F$5:$F$200,"Approuvé",'3. Registre des congés'!$C$5:$C$200,"&lt;="&amp;('1. Configuration'!$C$9+(44-1)*7+6),'3. Registre des congés'!$D$5:$D$200,"&gt;="&amp;('1. Configuration'!$C$9+(44-1)*7)))</f>
        <v/>
      </c>
      <c r="AT20" s="106">
        <f>IF($A20="","",COUNTIFS('3. Registre des congés'!$A$5:$A$200,$A20,'3. Registre des congés'!$F$5:$F$200,"Approuvé",'3. Registre des congés'!$C$5:$C$200,"&lt;="&amp;('1. Configuration'!$C$9+(45-1)*7+6),'3. Registre des congés'!$D$5:$D$200,"&gt;="&amp;('1. Configuration'!$C$9+(45-1)*7)))</f>
        <v/>
      </c>
      <c r="AU20" s="106">
        <f>IF($A20="","",COUNTIFS('3. Registre des congés'!$A$5:$A$200,$A20,'3. Registre des congés'!$F$5:$F$200,"Approuvé",'3. Registre des congés'!$C$5:$C$200,"&lt;="&amp;('1. Configuration'!$C$9+(46-1)*7+6),'3. Registre des congés'!$D$5:$D$200,"&gt;="&amp;('1. Configuration'!$C$9+(46-1)*7)))</f>
        <v/>
      </c>
      <c r="AV20" s="106">
        <f>IF($A20="","",COUNTIFS('3. Registre des congés'!$A$5:$A$200,$A20,'3. Registre des congés'!$F$5:$F$200,"Approuvé",'3. Registre des congés'!$C$5:$C$200,"&lt;="&amp;('1. Configuration'!$C$9+(47-1)*7+6),'3. Registre des congés'!$D$5:$D$200,"&gt;="&amp;('1. Configuration'!$C$9+(47-1)*7)))</f>
        <v/>
      </c>
      <c r="AW20" s="106">
        <f>IF($A20="","",COUNTIFS('3. Registre des congés'!$A$5:$A$200,$A20,'3. Registre des congés'!$F$5:$F$200,"Approuvé",'3. Registre des congés'!$C$5:$C$200,"&lt;="&amp;('1. Configuration'!$C$9+(48-1)*7+6),'3. Registre des congés'!$D$5:$D$200,"&gt;="&amp;('1. Configuration'!$C$9+(48-1)*7)))</f>
        <v/>
      </c>
      <c r="AX20" s="106">
        <f>IF($A20="","",COUNTIFS('3. Registre des congés'!$A$5:$A$200,$A20,'3. Registre des congés'!$F$5:$F$200,"Approuvé",'3. Registre des congés'!$C$5:$C$200,"&lt;="&amp;('1. Configuration'!$C$9+(49-1)*7+6),'3. Registre des congés'!$D$5:$D$200,"&gt;="&amp;('1. Configuration'!$C$9+(49-1)*7)))</f>
        <v/>
      </c>
      <c r="AY20" s="106">
        <f>IF($A20="","",COUNTIFS('3. Registre des congés'!$A$5:$A$200,$A20,'3. Registre des congés'!$F$5:$F$200,"Approuvé",'3. Registre des congés'!$C$5:$C$200,"&lt;="&amp;('1. Configuration'!$C$9+(50-1)*7+6),'3. Registre des congés'!$D$5:$D$200,"&gt;="&amp;('1. Configuration'!$C$9+(50-1)*7)))</f>
        <v/>
      </c>
      <c r="AZ20" s="106">
        <f>IF($A20="","",COUNTIFS('3. Registre des congés'!$A$5:$A$200,$A20,'3. Registre des congés'!$F$5:$F$200,"Approuvé",'3. Registre des congés'!$C$5:$C$200,"&lt;="&amp;('1. Configuration'!$C$9+(51-1)*7+6),'3. Registre des congés'!$D$5:$D$200,"&gt;="&amp;('1. Configuration'!$C$9+(51-1)*7)))</f>
        <v/>
      </c>
      <c r="BA20" s="106">
        <f>IF($A20="","",COUNTIFS('3. Registre des congés'!$A$5:$A$200,$A20,'3. Registre des congés'!$F$5:$F$200,"Approuvé",'3. Registre des congés'!$C$5:$C$200,"&lt;="&amp;('1. Configuration'!$C$9+(52-1)*7+6),'3. Registre des congés'!$D$5:$D$200,"&gt;="&amp;('1. Configuration'!$C$9+(52-1)*7)))</f>
        <v/>
      </c>
    </row>
    <row r="21" ht="18" customHeight="1" s="55">
      <c r="A21" s="105">
        <f>IF('2. Employés'!A21="","",'2. Employés'!A21)</f>
        <v/>
      </c>
      <c r="B21" s="106">
        <f>IF($A21="","",COUNTIFS('3. Registre des congés'!$A$5:$A$200,$A21,'3. Registre des congés'!$F$5:$F$200,"Approuvé",'3. Registre des congés'!$C$5:$C$200,"&lt;="&amp;('1. Configuration'!$C$9+(1-1)*7+6),'3. Registre des congés'!$D$5:$D$200,"&gt;="&amp;('1. Configuration'!$C$9+(1-1)*7)))</f>
        <v/>
      </c>
      <c r="C21" s="106">
        <f>IF($A21="","",COUNTIFS('3. Registre des congés'!$A$5:$A$200,$A21,'3. Registre des congés'!$F$5:$F$200,"Approuvé",'3. Registre des congés'!$C$5:$C$200,"&lt;="&amp;('1. Configuration'!$C$9+(2-1)*7+6),'3. Registre des congés'!$D$5:$D$200,"&gt;="&amp;('1. Configuration'!$C$9+(2-1)*7)))</f>
        <v/>
      </c>
      <c r="D21" s="106">
        <f>IF($A21="","",COUNTIFS('3. Registre des congés'!$A$5:$A$200,$A21,'3. Registre des congés'!$F$5:$F$200,"Approuvé",'3. Registre des congés'!$C$5:$C$200,"&lt;="&amp;('1. Configuration'!$C$9+(3-1)*7+6),'3. Registre des congés'!$D$5:$D$200,"&gt;="&amp;('1. Configuration'!$C$9+(3-1)*7)))</f>
        <v/>
      </c>
      <c r="E21" s="106">
        <f>IF($A21="","",COUNTIFS('3. Registre des congés'!$A$5:$A$200,$A21,'3. Registre des congés'!$F$5:$F$200,"Approuvé",'3. Registre des congés'!$C$5:$C$200,"&lt;="&amp;('1. Configuration'!$C$9+(4-1)*7+6),'3. Registre des congés'!$D$5:$D$200,"&gt;="&amp;('1. Configuration'!$C$9+(4-1)*7)))</f>
        <v/>
      </c>
      <c r="F21" s="106">
        <f>IF($A21="","",COUNTIFS('3. Registre des congés'!$A$5:$A$200,$A21,'3. Registre des congés'!$F$5:$F$200,"Approuvé",'3. Registre des congés'!$C$5:$C$200,"&lt;="&amp;('1. Configuration'!$C$9+(5-1)*7+6),'3. Registre des congés'!$D$5:$D$200,"&gt;="&amp;('1. Configuration'!$C$9+(5-1)*7)))</f>
        <v/>
      </c>
      <c r="G21" s="106">
        <f>IF($A21="","",COUNTIFS('3. Registre des congés'!$A$5:$A$200,$A21,'3. Registre des congés'!$F$5:$F$200,"Approuvé",'3. Registre des congés'!$C$5:$C$200,"&lt;="&amp;('1. Configuration'!$C$9+(6-1)*7+6),'3. Registre des congés'!$D$5:$D$200,"&gt;="&amp;('1. Configuration'!$C$9+(6-1)*7)))</f>
        <v/>
      </c>
      <c r="H21" s="106">
        <f>IF($A21="","",COUNTIFS('3. Registre des congés'!$A$5:$A$200,$A21,'3. Registre des congés'!$F$5:$F$200,"Approuvé",'3. Registre des congés'!$C$5:$C$200,"&lt;="&amp;('1. Configuration'!$C$9+(7-1)*7+6),'3. Registre des congés'!$D$5:$D$200,"&gt;="&amp;('1. Configuration'!$C$9+(7-1)*7)))</f>
        <v/>
      </c>
      <c r="I21" s="106">
        <f>IF($A21="","",COUNTIFS('3. Registre des congés'!$A$5:$A$200,$A21,'3. Registre des congés'!$F$5:$F$200,"Approuvé",'3. Registre des congés'!$C$5:$C$200,"&lt;="&amp;('1. Configuration'!$C$9+(8-1)*7+6),'3. Registre des congés'!$D$5:$D$200,"&gt;="&amp;('1. Configuration'!$C$9+(8-1)*7)))</f>
        <v/>
      </c>
      <c r="J21" s="106">
        <f>IF($A21="","",COUNTIFS('3. Registre des congés'!$A$5:$A$200,$A21,'3. Registre des congés'!$F$5:$F$200,"Approuvé",'3. Registre des congés'!$C$5:$C$200,"&lt;="&amp;('1. Configuration'!$C$9+(9-1)*7+6),'3. Registre des congés'!$D$5:$D$200,"&gt;="&amp;('1. Configuration'!$C$9+(9-1)*7)))</f>
        <v/>
      </c>
      <c r="K21" s="106">
        <f>IF($A21="","",COUNTIFS('3. Registre des congés'!$A$5:$A$200,$A21,'3. Registre des congés'!$F$5:$F$200,"Approuvé",'3. Registre des congés'!$C$5:$C$200,"&lt;="&amp;('1. Configuration'!$C$9+(10-1)*7+6),'3. Registre des congés'!$D$5:$D$200,"&gt;="&amp;('1. Configuration'!$C$9+(10-1)*7)))</f>
        <v/>
      </c>
      <c r="L21" s="106">
        <f>IF($A21="","",COUNTIFS('3. Registre des congés'!$A$5:$A$200,$A21,'3. Registre des congés'!$F$5:$F$200,"Approuvé",'3. Registre des congés'!$C$5:$C$200,"&lt;="&amp;('1. Configuration'!$C$9+(11-1)*7+6),'3. Registre des congés'!$D$5:$D$200,"&gt;="&amp;('1. Configuration'!$C$9+(11-1)*7)))</f>
        <v/>
      </c>
      <c r="M21" s="106">
        <f>IF($A21="","",COUNTIFS('3. Registre des congés'!$A$5:$A$200,$A21,'3. Registre des congés'!$F$5:$F$200,"Approuvé",'3. Registre des congés'!$C$5:$C$200,"&lt;="&amp;('1. Configuration'!$C$9+(12-1)*7+6),'3. Registre des congés'!$D$5:$D$200,"&gt;="&amp;('1. Configuration'!$C$9+(12-1)*7)))</f>
        <v/>
      </c>
      <c r="N21" s="106">
        <f>IF($A21="","",COUNTIFS('3. Registre des congés'!$A$5:$A$200,$A21,'3. Registre des congés'!$F$5:$F$200,"Approuvé",'3. Registre des congés'!$C$5:$C$200,"&lt;="&amp;('1. Configuration'!$C$9+(13-1)*7+6),'3. Registre des congés'!$D$5:$D$200,"&gt;="&amp;('1. Configuration'!$C$9+(13-1)*7)))</f>
        <v/>
      </c>
      <c r="O21" s="106">
        <f>IF($A21="","",COUNTIFS('3. Registre des congés'!$A$5:$A$200,$A21,'3. Registre des congés'!$F$5:$F$200,"Approuvé",'3. Registre des congés'!$C$5:$C$200,"&lt;="&amp;('1. Configuration'!$C$9+(14-1)*7+6),'3. Registre des congés'!$D$5:$D$200,"&gt;="&amp;('1. Configuration'!$C$9+(14-1)*7)))</f>
        <v/>
      </c>
      <c r="P21" s="106">
        <f>IF($A21="","",COUNTIFS('3. Registre des congés'!$A$5:$A$200,$A21,'3. Registre des congés'!$F$5:$F$200,"Approuvé",'3. Registre des congés'!$C$5:$C$200,"&lt;="&amp;('1. Configuration'!$C$9+(15-1)*7+6),'3. Registre des congés'!$D$5:$D$200,"&gt;="&amp;('1. Configuration'!$C$9+(15-1)*7)))</f>
        <v/>
      </c>
      <c r="Q21" s="106">
        <f>IF($A21="","",COUNTIFS('3. Registre des congés'!$A$5:$A$200,$A21,'3. Registre des congés'!$F$5:$F$200,"Approuvé",'3. Registre des congés'!$C$5:$C$200,"&lt;="&amp;('1. Configuration'!$C$9+(16-1)*7+6),'3. Registre des congés'!$D$5:$D$200,"&gt;="&amp;('1. Configuration'!$C$9+(16-1)*7)))</f>
        <v/>
      </c>
      <c r="R21" s="106">
        <f>IF($A21="","",COUNTIFS('3. Registre des congés'!$A$5:$A$200,$A21,'3. Registre des congés'!$F$5:$F$200,"Approuvé",'3. Registre des congés'!$C$5:$C$200,"&lt;="&amp;('1. Configuration'!$C$9+(17-1)*7+6),'3. Registre des congés'!$D$5:$D$200,"&gt;="&amp;('1. Configuration'!$C$9+(17-1)*7)))</f>
        <v/>
      </c>
      <c r="S21" s="106">
        <f>IF($A21="","",COUNTIFS('3. Registre des congés'!$A$5:$A$200,$A21,'3. Registre des congés'!$F$5:$F$200,"Approuvé",'3. Registre des congés'!$C$5:$C$200,"&lt;="&amp;('1. Configuration'!$C$9+(18-1)*7+6),'3. Registre des congés'!$D$5:$D$200,"&gt;="&amp;('1. Configuration'!$C$9+(18-1)*7)))</f>
        <v/>
      </c>
      <c r="T21" s="106">
        <f>IF($A21="","",COUNTIFS('3. Registre des congés'!$A$5:$A$200,$A21,'3. Registre des congés'!$F$5:$F$200,"Approuvé",'3. Registre des congés'!$C$5:$C$200,"&lt;="&amp;('1. Configuration'!$C$9+(19-1)*7+6),'3. Registre des congés'!$D$5:$D$200,"&gt;="&amp;('1. Configuration'!$C$9+(19-1)*7)))</f>
        <v/>
      </c>
      <c r="U21" s="106">
        <f>IF($A21="","",COUNTIFS('3. Registre des congés'!$A$5:$A$200,$A21,'3. Registre des congés'!$F$5:$F$200,"Approuvé",'3. Registre des congés'!$C$5:$C$200,"&lt;="&amp;('1. Configuration'!$C$9+(20-1)*7+6),'3. Registre des congés'!$D$5:$D$200,"&gt;="&amp;('1. Configuration'!$C$9+(20-1)*7)))</f>
        <v/>
      </c>
      <c r="V21" s="106">
        <f>IF($A21="","",COUNTIFS('3. Registre des congés'!$A$5:$A$200,$A21,'3. Registre des congés'!$F$5:$F$200,"Approuvé",'3. Registre des congés'!$C$5:$C$200,"&lt;="&amp;('1. Configuration'!$C$9+(21-1)*7+6),'3. Registre des congés'!$D$5:$D$200,"&gt;="&amp;('1. Configuration'!$C$9+(21-1)*7)))</f>
        <v/>
      </c>
      <c r="W21" s="106">
        <f>IF($A21="","",COUNTIFS('3. Registre des congés'!$A$5:$A$200,$A21,'3. Registre des congés'!$F$5:$F$200,"Approuvé",'3. Registre des congés'!$C$5:$C$200,"&lt;="&amp;('1. Configuration'!$C$9+(22-1)*7+6),'3. Registre des congés'!$D$5:$D$200,"&gt;="&amp;('1. Configuration'!$C$9+(22-1)*7)))</f>
        <v/>
      </c>
      <c r="X21" s="106">
        <f>IF($A21="","",COUNTIFS('3. Registre des congés'!$A$5:$A$200,$A21,'3. Registre des congés'!$F$5:$F$200,"Approuvé",'3. Registre des congés'!$C$5:$C$200,"&lt;="&amp;('1. Configuration'!$C$9+(23-1)*7+6),'3. Registre des congés'!$D$5:$D$200,"&gt;="&amp;('1. Configuration'!$C$9+(23-1)*7)))</f>
        <v/>
      </c>
      <c r="Y21" s="106">
        <f>IF($A21="","",COUNTIFS('3. Registre des congés'!$A$5:$A$200,$A21,'3. Registre des congés'!$F$5:$F$200,"Approuvé",'3. Registre des congés'!$C$5:$C$200,"&lt;="&amp;('1. Configuration'!$C$9+(24-1)*7+6),'3. Registre des congés'!$D$5:$D$200,"&gt;="&amp;('1. Configuration'!$C$9+(24-1)*7)))</f>
        <v/>
      </c>
      <c r="Z21" s="106">
        <f>IF($A21="","",COUNTIFS('3. Registre des congés'!$A$5:$A$200,$A21,'3. Registre des congés'!$F$5:$F$200,"Approuvé",'3. Registre des congés'!$C$5:$C$200,"&lt;="&amp;('1. Configuration'!$C$9+(25-1)*7+6),'3. Registre des congés'!$D$5:$D$200,"&gt;="&amp;('1. Configuration'!$C$9+(25-1)*7)))</f>
        <v/>
      </c>
      <c r="AA21" s="106">
        <f>IF($A21="","",COUNTIFS('3. Registre des congés'!$A$5:$A$200,$A21,'3. Registre des congés'!$F$5:$F$200,"Approuvé",'3. Registre des congés'!$C$5:$C$200,"&lt;="&amp;('1. Configuration'!$C$9+(26-1)*7+6),'3. Registre des congés'!$D$5:$D$200,"&gt;="&amp;('1. Configuration'!$C$9+(26-1)*7)))</f>
        <v/>
      </c>
      <c r="AB21" s="106">
        <f>IF($A21="","",COUNTIFS('3. Registre des congés'!$A$5:$A$200,$A21,'3. Registre des congés'!$F$5:$F$200,"Approuvé",'3. Registre des congés'!$C$5:$C$200,"&lt;="&amp;('1. Configuration'!$C$9+(27-1)*7+6),'3. Registre des congés'!$D$5:$D$200,"&gt;="&amp;('1. Configuration'!$C$9+(27-1)*7)))</f>
        <v/>
      </c>
      <c r="AC21" s="106">
        <f>IF($A21="","",COUNTIFS('3. Registre des congés'!$A$5:$A$200,$A21,'3. Registre des congés'!$F$5:$F$200,"Approuvé",'3. Registre des congés'!$C$5:$C$200,"&lt;="&amp;('1. Configuration'!$C$9+(28-1)*7+6),'3. Registre des congés'!$D$5:$D$200,"&gt;="&amp;('1. Configuration'!$C$9+(28-1)*7)))</f>
        <v/>
      </c>
      <c r="AD21" s="106">
        <f>IF($A21="","",COUNTIFS('3. Registre des congés'!$A$5:$A$200,$A21,'3. Registre des congés'!$F$5:$F$200,"Approuvé",'3. Registre des congés'!$C$5:$C$200,"&lt;="&amp;('1. Configuration'!$C$9+(29-1)*7+6),'3. Registre des congés'!$D$5:$D$200,"&gt;="&amp;('1. Configuration'!$C$9+(29-1)*7)))</f>
        <v/>
      </c>
      <c r="AE21" s="106">
        <f>IF($A21="","",COUNTIFS('3. Registre des congés'!$A$5:$A$200,$A21,'3. Registre des congés'!$F$5:$F$200,"Approuvé",'3. Registre des congés'!$C$5:$C$200,"&lt;="&amp;('1. Configuration'!$C$9+(30-1)*7+6),'3. Registre des congés'!$D$5:$D$200,"&gt;="&amp;('1. Configuration'!$C$9+(30-1)*7)))</f>
        <v/>
      </c>
      <c r="AF21" s="106">
        <f>IF($A21="","",COUNTIFS('3. Registre des congés'!$A$5:$A$200,$A21,'3. Registre des congés'!$F$5:$F$200,"Approuvé",'3. Registre des congés'!$C$5:$C$200,"&lt;="&amp;('1. Configuration'!$C$9+(31-1)*7+6),'3. Registre des congés'!$D$5:$D$200,"&gt;="&amp;('1. Configuration'!$C$9+(31-1)*7)))</f>
        <v/>
      </c>
      <c r="AG21" s="106">
        <f>IF($A21="","",COUNTIFS('3. Registre des congés'!$A$5:$A$200,$A21,'3. Registre des congés'!$F$5:$F$200,"Approuvé",'3. Registre des congés'!$C$5:$C$200,"&lt;="&amp;('1. Configuration'!$C$9+(32-1)*7+6),'3. Registre des congés'!$D$5:$D$200,"&gt;="&amp;('1. Configuration'!$C$9+(32-1)*7)))</f>
        <v/>
      </c>
      <c r="AH21" s="106">
        <f>IF($A21="","",COUNTIFS('3. Registre des congés'!$A$5:$A$200,$A21,'3. Registre des congés'!$F$5:$F$200,"Approuvé",'3. Registre des congés'!$C$5:$C$200,"&lt;="&amp;('1. Configuration'!$C$9+(33-1)*7+6),'3. Registre des congés'!$D$5:$D$200,"&gt;="&amp;('1. Configuration'!$C$9+(33-1)*7)))</f>
        <v/>
      </c>
      <c r="AI21" s="106">
        <f>IF($A21="","",COUNTIFS('3. Registre des congés'!$A$5:$A$200,$A21,'3. Registre des congés'!$F$5:$F$200,"Approuvé",'3. Registre des congés'!$C$5:$C$200,"&lt;="&amp;('1. Configuration'!$C$9+(34-1)*7+6),'3. Registre des congés'!$D$5:$D$200,"&gt;="&amp;('1. Configuration'!$C$9+(34-1)*7)))</f>
        <v/>
      </c>
      <c r="AJ21" s="106">
        <f>IF($A21="","",COUNTIFS('3. Registre des congés'!$A$5:$A$200,$A21,'3. Registre des congés'!$F$5:$F$200,"Approuvé",'3. Registre des congés'!$C$5:$C$200,"&lt;="&amp;('1. Configuration'!$C$9+(35-1)*7+6),'3. Registre des congés'!$D$5:$D$200,"&gt;="&amp;('1. Configuration'!$C$9+(35-1)*7)))</f>
        <v/>
      </c>
      <c r="AK21" s="106">
        <f>IF($A21="","",COUNTIFS('3. Registre des congés'!$A$5:$A$200,$A21,'3. Registre des congés'!$F$5:$F$200,"Approuvé",'3. Registre des congés'!$C$5:$C$200,"&lt;="&amp;('1. Configuration'!$C$9+(36-1)*7+6),'3. Registre des congés'!$D$5:$D$200,"&gt;="&amp;('1. Configuration'!$C$9+(36-1)*7)))</f>
        <v/>
      </c>
      <c r="AL21" s="106">
        <f>IF($A21="","",COUNTIFS('3. Registre des congés'!$A$5:$A$200,$A21,'3. Registre des congés'!$F$5:$F$200,"Approuvé",'3. Registre des congés'!$C$5:$C$200,"&lt;="&amp;('1. Configuration'!$C$9+(37-1)*7+6),'3. Registre des congés'!$D$5:$D$200,"&gt;="&amp;('1. Configuration'!$C$9+(37-1)*7)))</f>
        <v/>
      </c>
      <c r="AM21" s="106">
        <f>IF($A21="","",COUNTIFS('3. Registre des congés'!$A$5:$A$200,$A21,'3. Registre des congés'!$F$5:$F$200,"Approuvé",'3. Registre des congés'!$C$5:$C$200,"&lt;="&amp;('1. Configuration'!$C$9+(38-1)*7+6),'3. Registre des congés'!$D$5:$D$200,"&gt;="&amp;('1. Configuration'!$C$9+(38-1)*7)))</f>
        <v/>
      </c>
      <c r="AN21" s="106">
        <f>IF($A21="","",COUNTIFS('3. Registre des congés'!$A$5:$A$200,$A21,'3. Registre des congés'!$F$5:$F$200,"Approuvé",'3. Registre des congés'!$C$5:$C$200,"&lt;="&amp;('1. Configuration'!$C$9+(39-1)*7+6),'3. Registre des congés'!$D$5:$D$200,"&gt;="&amp;('1. Configuration'!$C$9+(39-1)*7)))</f>
        <v/>
      </c>
      <c r="AO21" s="106">
        <f>IF($A21="","",COUNTIFS('3. Registre des congés'!$A$5:$A$200,$A21,'3. Registre des congés'!$F$5:$F$200,"Approuvé",'3. Registre des congés'!$C$5:$C$200,"&lt;="&amp;('1. Configuration'!$C$9+(40-1)*7+6),'3. Registre des congés'!$D$5:$D$200,"&gt;="&amp;('1. Configuration'!$C$9+(40-1)*7)))</f>
        <v/>
      </c>
      <c r="AP21" s="106">
        <f>IF($A21="","",COUNTIFS('3. Registre des congés'!$A$5:$A$200,$A21,'3. Registre des congés'!$F$5:$F$200,"Approuvé",'3. Registre des congés'!$C$5:$C$200,"&lt;="&amp;('1. Configuration'!$C$9+(41-1)*7+6),'3. Registre des congés'!$D$5:$D$200,"&gt;="&amp;('1. Configuration'!$C$9+(41-1)*7)))</f>
        <v/>
      </c>
      <c r="AQ21" s="106">
        <f>IF($A21="","",COUNTIFS('3. Registre des congés'!$A$5:$A$200,$A21,'3. Registre des congés'!$F$5:$F$200,"Approuvé",'3. Registre des congés'!$C$5:$C$200,"&lt;="&amp;('1. Configuration'!$C$9+(42-1)*7+6),'3. Registre des congés'!$D$5:$D$200,"&gt;="&amp;('1. Configuration'!$C$9+(42-1)*7)))</f>
        <v/>
      </c>
      <c r="AR21" s="106">
        <f>IF($A21="","",COUNTIFS('3. Registre des congés'!$A$5:$A$200,$A21,'3. Registre des congés'!$F$5:$F$200,"Approuvé",'3. Registre des congés'!$C$5:$C$200,"&lt;="&amp;('1. Configuration'!$C$9+(43-1)*7+6),'3. Registre des congés'!$D$5:$D$200,"&gt;="&amp;('1. Configuration'!$C$9+(43-1)*7)))</f>
        <v/>
      </c>
      <c r="AS21" s="106">
        <f>IF($A21="","",COUNTIFS('3. Registre des congés'!$A$5:$A$200,$A21,'3. Registre des congés'!$F$5:$F$200,"Approuvé",'3. Registre des congés'!$C$5:$C$200,"&lt;="&amp;('1. Configuration'!$C$9+(44-1)*7+6),'3. Registre des congés'!$D$5:$D$200,"&gt;="&amp;('1. Configuration'!$C$9+(44-1)*7)))</f>
        <v/>
      </c>
      <c r="AT21" s="106">
        <f>IF($A21="","",COUNTIFS('3. Registre des congés'!$A$5:$A$200,$A21,'3. Registre des congés'!$F$5:$F$200,"Approuvé",'3. Registre des congés'!$C$5:$C$200,"&lt;="&amp;('1. Configuration'!$C$9+(45-1)*7+6),'3. Registre des congés'!$D$5:$D$200,"&gt;="&amp;('1. Configuration'!$C$9+(45-1)*7)))</f>
        <v/>
      </c>
      <c r="AU21" s="106">
        <f>IF($A21="","",COUNTIFS('3. Registre des congés'!$A$5:$A$200,$A21,'3. Registre des congés'!$F$5:$F$200,"Approuvé",'3. Registre des congés'!$C$5:$C$200,"&lt;="&amp;('1. Configuration'!$C$9+(46-1)*7+6),'3. Registre des congés'!$D$5:$D$200,"&gt;="&amp;('1. Configuration'!$C$9+(46-1)*7)))</f>
        <v/>
      </c>
      <c r="AV21" s="106">
        <f>IF($A21="","",COUNTIFS('3. Registre des congés'!$A$5:$A$200,$A21,'3. Registre des congés'!$F$5:$F$200,"Approuvé",'3. Registre des congés'!$C$5:$C$200,"&lt;="&amp;('1. Configuration'!$C$9+(47-1)*7+6),'3. Registre des congés'!$D$5:$D$200,"&gt;="&amp;('1. Configuration'!$C$9+(47-1)*7)))</f>
        <v/>
      </c>
      <c r="AW21" s="106">
        <f>IF($A21="","",COUNTIFS('3. Registre des congés'!$A$5:$A$200,$A21,'3. Registre des congés'!$F$5:$F$200,"Approuvé",'3. Registre des congés'!$C$5:$C$200,"&lt;="&amp;('1. Configuration'!$C$9+(48-1)*7+6),'3. Registre des congés'!$D$5:$D$200,"&gt;="&amp;('1. Configuration'!$C$9+(48-1)*7)))</f>
        <v/>
      </c>
      <c r="AX21" s="106">
        <f>IF($A21="","",COUNTIFS('3. Registre des congés'!$A$5:$A$200,$A21,'3. Registre des congés'!$F$5:$F$200,"Approuvé",'3. Registre des congés'!$C$5:$C$200,"&lt;="&amp;('1. Configuration'!$C$9+(49-1)*7+6),'3. Registre des congés'!$D$5:$D$200,"&gt;="&amp;('1. Configuration'!$C$9+(49-1)*7)))</f>
        <v/>
      </c>
      <c r="AY21" s="106">
        <f>IF($A21="","",COUNTIFS('3. Registre des congés'!$A$5:$A$200,$A21,'3. Registre des congés'!$F$5:$F$200,"Approuvé",'3. Registre des congés'!$C$5:$C$200,"&lt;="&amp;('1. Configuration'!$C$9+(50-1)*7+6),'3. Registre des congés'!$D$5:$D$200,"&gt;="&amp;('1. Configuration'!$C$9+(50-1)*7)))</f>
        <v/>
      </c>
      <c r="AZ21" s="106">
        <f>IF($A21="","",COUNTIFS('3. Registre des congés'!$A$5:$A$200,$A21,'3. Registre des congés'!$F$5:$F$200,"Approuvé",'3. Registre des congés'!$C$5:$C$200,"&lt;="&amp;('1. Configuration'!$C$9+(51-1)*7+6),'3. Registre des congés'!$D$5:$D$200,"&gt;="&amp;('1. Configuration'!$C$9+(51-1)*7)))</f>
        <v/>
      </c>
      <c r="BA21" s="106">
        <f>IF($A21="","",COUNTIFS('3. Registre des congés'!$A$5:$A$200,$A21,'3. Registre des congés'!$F$5:$F$200,"Approuvé",'3. Registre des congés'!$C$5:$C$200,"&lt;="&amp;('1. Configuration'!$C$9+(52-1)*7+6),'3. Registre des congés'!$D$5:$D$200,"&gt;="&amp;('1. Configuration'!$C$9+(52-1)*7)))</f>
        <v/>
      </c>
    </row>
    <row r="22" ht="18" customHeight="1" s="55">
      <c r="A22" s="105">
        <f>IF('2. Employés'!A22="","",'2. Employés'!A22)</f>
        <v/>
      </c>
      <c r="B22" s="106">
        <f>IF($A22="","",COUNTIFS('3. Registre des congés'!$A$5:$A$200,$A22,'3. Registre des congés'!$F$5:$F$200,"Approuvé",'3. Registre des congés'!$C$5:$C$200,"&lt;="&amp;('1. Configuration'!$C$9+(1-1)*7+6),'3. Registre des congés'!$D$5:$D$200,"&gt;="&amp;('1. Configuration'!$C$9+(1-1)*7)))</f>
        <v/>
      </c>
      <c r="C22" s="106">
        <f>IF($A22="","",COUNTIFS('3. Registre des congés'!$A$5:$A$200,$A22,'3. Registre des congés'!$F$5:$F$200,"Approuvé",'3. Registre des congés'!$C$5:$C$200,"&lt;="&amp;('1. Configuration'!$C$9+(2-1)*7+6),'3. Registre des congés'!$D$5:$D$200,"&gt;="&amp;('1. Configuration'!$C$9+(2-1)*7)))</f>
        <v/>
      </c>
      <c r="D22" s="106">
        <f>IF($A22="","",COUNTIFS('3. Registre des congés'!$A$5:$A$200,$A22,'3. Registre des congés'!$F$5:$F$200,"Approuvé",'3. Registre des congés'!$C$5:$C$200,"&lt;="&amp;('1. Configuration'!$C$9+(3-1)*7+6),'3. Registre des congés'!$D$5:$D$200,"&gt;="&amp;('1. Configuration'!$C$9+(3-1)*7)))</f>
        <v/>
      </c>
      <c r="E22" s="106">
        <f>IF($A22="","",COUNTIFS('3. Registre des congés'!$A$5:$A$200,$A22,'3. Registre des congés'!$F$5:$F$200,"Approuvé",'3. Registre des congés'!$C$5:$C$200,"&lt;="&amp;('1. Configuration'!$C$9+(4-1)*7+6),'3. Registre des congés'!$D$5:$D$200,"&gt;="&amp;('1. Configuration'!$C$9+(4-1)*7)))</f>
        <v/>
      </c>
      <c r="F22" s="106">
        <f>IF($A22="","",COUNTIFS('3. Registre des congés'!$A$5:$A$200,$A22,'3. Registre des congés'!$F$5:$F$200,"Approuvé",'3. Registre des congés'!$C$5:$C$200,"&lt;="&amp;('1. Configuration'!$C$9+(5-1)*7+6),'3. Registre des congés'!$D$5:$D$200,"&gt;="&amp;('1. Configuration'!$C$9+(5-1)*7)))</f>
        <v/>
      </c>
      <c r="G22" s="106">
        <f>IF($A22="","",COUNTIFS('3. Registre des congés'!$A$5:$A$200,$A22,'3. Registre des congés'!$F$5:$F$200,"Approuvé",'3. Registre des congés'!$C$5:$C$200,"&lt;="&amp;('1. Configuration'!$C$9+(6-1)*7+6),'3. Registre des congés'!$D$5:$D$200,"&gt;="&amp;('1. Configuration'!$C$9+(6-1)*7)))</f>
        <v/>
      </c>
      <c r="H22" s="106">
        <f>IF($A22="","",COUNTIFS('3. Registre des congés'!$A$5:$A$200,$A22,'3. Registre des congés'!$F$5:$F$200,"Approuvé",'3. Registre des congés'!$C$5:$C$200,"&lt;="&amp;('1. Configuration'!$C$9+(7-1)*7+6),'3. Registre des congés'!$D$5:$D$200,"&gt;="&amp;('1. Configuration'!$C$9+(7-1)*7)))</f>
        <v/>
      </c>
      <c r="I22" s="106">
        <f>IF($A22="","",COUNTIFS('3. Registre des congés'!$A$5:$A$200,$A22,'3. Registre des congés'!$F$5:$F$200,"Approuvé",'3. Registre des congés'!$C$5:$C$200,"&lt;="&amp;('1. Configuration'!$C$9+(8-1)*7+6),'3. Registre des congés'!$D$5:$D$200,"&gt;="&amp;('1. Configuration'!$C$9+(8-1)*7)))</f>
        <v/>
      </c>
      <c r="J22" s="106">
        <f>IF($A22="","",COUNTIFS('3. Registre des congés'!$A$5:$A$200,$A22,'3. Registre des congés'!$F$5:$F$200,"Approuvé",'3. Registre des congés'!$C$5:$C$200,"&lt;="&amp;('1. Configuration'!$C$9+(9-1)*7+6),'3. Registre des congés'!$D$5:$D$200,"&gt;="&amp;('1. Configuration'!$C$9+(9-1)*7)))</f>
        <v/>
      </c>
      <c r="K22" s="106">
        <f>IF($A22="","",COUNTIFS('3. Registre des congés'!$A$5:$A$200,$A22,'3. Registre des congés'!$F$5:$F$200,"Approuvé",'3. Registre des congés'!$C$5:$C$200,"&lt;="&amp;('1. Configuration'!$C$9+(10-1)*7+6),'3. Registre des congés'!$D$5:$D$200,"&gt;="&amp;('1. Configuration'!$C$9+(10-1)*7)))</f>
        <v/>
      </c>
      <c r="L22" s="106">
        <f>IF($A22="","",COUNTIFS('3. Registre des congés'!$A$5:$A$200,$A22,'3. Registre des congés'!$F$5:$F$200,"Approuvé",'3. Registre des congés'!$C$5:$C$200,"&lt;="&amp;('1. Configuration'!$C$9+(11-1)*7+6),'3. Registre des congés'!$D$5:$D$200,"&gt;="&amp;('1. Configuration'!$C$9+(11-1)*7)))</f>
        <v/>
      </c>
      <c r="M22" s="106">
        <f>IF($A22="","",COUNTIFS('3. Registre des congés'!$A$5:$A$200,$A22,'3. Registre des congés'!$F$5:$F$200,"Approuvé",'3. Registre des congés'!$C$5:$C$200,"&lt;="&amp;('1. Configuration'!$C$9+(12-1)*7+6),'3. Registre des congés'!$D$5:$D$200,"&gt;="&amp;('1. Configuration'!$C$9+(12-1)*7)))</f>
        <v/>
      </c>
      <c r="N22" s="106">
        <f>IF($A22="","",COUNTIFS('3. Registre des congés'!$A$5:$A$200,$A22,'3. Registre des congés'!$F$5:$F$200,"Approuvé",'3. Registre des congés'!$C$5:$C$200,"&lt;="&amp;('1. Configuration'!$C$9+(13-1)*7+6),'3. Registre des congés'!$D$5:$D$200,"&gt;="&amp;('1. Configuration'!$C$9+(13-1)*7)))</f>
        <v/>
      </c>
      <c r="O22" s="106">
        <f>IF($A22="","",COUNTIFS('3. Registre des congés'!$A$5:$A$200,$A22,'3. Registre des congés'!$F$5:$F$200,"Approuvé",'3. Registre des congés'!$C$5:$C$200,"&lt;="&amp;('1. Configuration'!$C$9+(14-1)*7+6),'3. Registre des congés'!$D$5:$D$200,"&gt;="&amp;('1. Configuration'!$C$9+(14-1)*7)))</f>
        <v/>
      </c>
      <c r="P22" s="106">
        <f>IF($A22="","",COUNTIFS('3. Registre des congés'!$A$5:$A$200,$A22,'3. Registre des congés'!$F$5:$F$200,"Approuvé",'3. Registre des congés'!$C$5:$C$200,"&lt;="&amp;('1. Configuration'!$C$9+(15-1)*7+6),'3. Registre des congés'!$D$5:$D$200,"&gt;="&amp;('1. Configuration'!$C$9+(15-1)*7)))</f>
        <v/>
      </c>
      <c r="Q22" s="106">
        <f>IF($A22="","",COUNTIFS('3. Registre des congés'!$A$5:$A$200,$A22,'3. Registre des congés'!$F$5:$F$200,"Approuvé",'3. Registre des congés'!$C$5:$C$200,"&lt;="&amp;('1. Configuration'!$C$9+(16-1)*7+6),'3. Registre des congés'!$D$5:$D$200,"&gt;="&amp;('1. Configuration'!$C$9+(16-1)*7)))</f>
        <v/>
      </c>
      <c r="R22" s="106">
        <f>IF($A22="","",COUNTIFS('3. Registre des congés'!$A$5:$A$200,$A22,'3. Registre des congés'!$F$5:$F$200,"Approuvé",'3. Registre des congés'!$C$5:$C$200,"&lt;="&amp;('1. Configuration'!$C$9+(17-1)*7+6),'3. Registre des congés'!$D$5:$D$200,"&gt;="&amp;('1. Configuration'!$C$9+(17-1)*7)))</f>
        <v/>
      </c>
      <c r="S22" s="106">
        <f>IF($A22="","",COUNTIFS('3. Registre des congés'!$A$5:$A$200,$A22,'3. Registre des congés'!$F$5:$F$200,"Approuvé",'3. Registre des congés'!$C$5:$C$200,"&lt;="&amp;('1. Configuration'!$C$9+(18-1)*7+6),'3. Registre des congés'!$D$5:$D$200,"&gt;="&amp;('1. Configuration'!$C$9+(18-1)*7)))</f>
        <v/>
      </c>
      <c r="T22" s="106">
        <f>IF($A22="","",COUNTIFS('3. Registre des congés'!$A$5:$A$200,$A22,'3. Registre des congés'!$F$5:$F$200,"Approuvé",'3. Registre des congés'!$C$5:$C$200,"&lt;="&amp;('1. Configuration'!$C$9+(19-1)*7+6),'3. Registre des congés'!$D$5:$D$200,"&gt;="&amp;('1. Configuration'!$C$9+(19-1)*7)))</f>
        <v/>
      </c>
      <c r="U22" s="106">
        <f>IF($A22="","",COUNTIFS('3. Registre des congés'!$A$5:$A$200,$A22,'3. Registre des congés'!$F$5:$F$200,"Approuvé",'3. Registre des congés'!$C$5:$C$200,"&lt;="&amp;('1. Configuration'!$C$9+(20-1)*7+6),'3. Registre des congés'!$D$5:$D$200,"&gt;="&amp;('1. Configuration'!$C$9+(20-1)*7)))</f>
        <v/>
      </c>
      <c r="V22" s="106">
        <f>IF($A22="","",COUNTIFS('3. Registre des congés'!$A$5:$A$200,$A22,'3. Registre des congés'!$F$5:$F$200,"Approuvé",'3. Registre des congés'!$C$5:$C$200,"&lt;="&amp;('1. Configuration'!$C$9+(21-1)*7+6),'3. Registre des congés'!$D$5:$D$200,"&gt;="&amp;('1. Configuration'!$C$9+(21-1)*7)))</f>
        <v/>
      </c>
      <c r="W22" s="106">
        <f>IF($A22="","",COUNTIFS('3. Registre des congés'!$A$5:$A$200,$A22,'3. Registre des congés'!$F$5:$F$200,"Approuvé",'3. Registre des congés'!$C$5:$C$200,"&lt;="&amp;('1. Configuration'!$C$9+(22-1)*7+6),'3. Registre des congés'!$D$5:$D$200,"&gt;="&amp;('1. Configuration'!$C$9+(22-1)*7)))</f>
        <v/>
      </c>
      <c r="X22" s="106">
        <f>IF($A22="","",COUNTIFS('3. Registre des congés'!$A$5:$A$200,$A22,'3. Registre des congés'!$F$5:$F$200,"Approuvé",'3. Registre des congés'!$C$5:$C$200,"&lt;="&amp;('1. Configuration'!$C$9+(23-1)*7+6),'3. Registre des congés'!$D$5:$D$200,"&gt;="&amp;('1. Configuration'!$C$9+(23-1)*7)))</f>
        <v/>
      </c>
      <c r="Y22" s="106">
        <f>IF($A22="","",COUNTIFS('3. Registre des congés'!$A$5:$A$200,$A22,'3. Registre des congés'!$F$5:$F$200,"Approuvé",'3. Registre des congés'!$C$5:$C$200,"&lt;="&amp;('1. Configuration'!$C$9+(24-1)*7+6),'3. Registre des congés'!$D$5:$D$200,"&gt;="&amp;('1. Configuration'!$C$9+(24-1)*7)))</f>
        <v/>
      </c>
      <c r="Z22" s="106">
        <f>IF($A22="","",COUNTIFS('3. Registre des congés'!$A$5:$A$200,$A22,'3. Registre des congés'!$F$5:$F$200,"Approuvé",'3. Registre des congés'!$C$5:$C$200,"&lt;="&amp;('1. Configuration'!$C$9+(25-1)*7+6),'3. Registre des congés'!$D$5:$D$200,"&gt;="&amp;('1. Configuration'!$C$9+(25-1)*7)))</f>
        <v/>
      </c>
      <c r="AA22" s="106">
        <f>IF($A22="","",COUNTIFS('3. Registre des congés'!$A$5:$A$200,$A22,'3. Registre des congés'!$F$5:$F$200,"Approuvé",'3. Registre des congés'!$C$5:$C$200,"&lt;="&amp;('1. Configuration'!$C$9+(26-1)*7+6),'3. Registre des congés'!$D$5:$D$200,"&gt;="&amp;('1. Configuration'!$C$9+(26-1)*7)))</f>
        <v/>
      </c>
      <c r="AB22" s="106">
        <f>IF($A22="","",COUNTIFS('3. Registre des congés'!$A$5:$A$200,$A22,'3. Registre des congés'!$F$5:$F$200,"Approuvé",'3. Registre des congés'!$C$5:$C$200,"&lt;="&amp;('1. Configuration'!$C$9+(27-1)*7+6),'3. Registre des congés'!$D$5:$D$200,"&gt;="&amp;('1. Configuration'!$C$9+(27-1)*7)))</f>
        <v/>
      </c>
      <c r="AC22" s="106">
        <f>IF($A22="","",COUNTIFS('3. Registre des congés'!$A$5:$A$200,$A22,'3. Registre des congés'!$F$5:$F$200,"Approuvé",'3. Registre des congés'!$C$5:$C$200,"&lt;="&amp;('1. Configuration'!$C$9+(28-1)*7+6),'3. Registre des congés'!$D$5:$D$200,"&gt;="&amp;('1. Configuration'!$C$9+(28-1)*7)))</f>
        <v/>
      </c>
      <c r="AD22" s="106">
        <f>IF($A22="","",COUNTIFS('3. Registre des congés'!$A$5:$A$200,$A22,'3. Registre des congés'!$F$5:$F$200,"Approuvé",'3. Registre des congés'!$C$5:$C$200,"&lt;="&amp;('1. Configuration'!$C$9+(29-1)*7+6),'3. Registre des congés'!$D$5:$D$200,"&gt;="&amp;('1. Configuration'!$C$9+(29-1)*7)))</f>
        <v/>
      </c>
      <c r="AE22" s="106">
        <f>IF($A22="","",COUNTIFS('3. Registre des congés'!$A$5:$A$200,$A22,'3. Registre des congés'!$F$5:$F$200,"Approuvé",'3. Registre des congés'!$C$5:$C$200,"&lt;="&amp;('1. Configuration'!$C$9+(30-1)*7+6),'3. Registre des congés'!$D$5:$D$200,"&gt;="&amp;('1. Configuration'!$C$9+(30-1)*7)))</f>
        <v/>
      </c>
      <c r="AF22" s="106">
        <f>IF($A22="","",COUNTIFS('3. Registre des congés'!$A$5:$A$200,$A22,'3. Registre des congés'!$F$5:$F$200,"Approuvé",'3. Registre des congés'!$C$5:$C$200,"&lt;="&amp;('1. Configuration'!$C$9+(31-1)*7+6),'3. Registre des congés'!$D$5:$D$200,"&gt;="&amp;('1. Configuration'!$C$9+(31-1)*7)))</f>
        <v/>
      </c>
      <c r="AG22" s="106">
        <f>IF($A22="","",COUNTIFS('3. Registre des congés'!$A$5:$A$200,$A22,'3. Registre des congés'!$F$5:$F$200,"Approuvé",'3. Registre des congés'!$C$5:$C$200,"&lt;="&amp;('1. Configuration'!$C$9+(32-1)*7+6),'3. Registre des congés'!$D$5:$D$200,"&gt;="&amp;('1. Configuration'!$C$9+(32-1)*7)))</f>
        <v/>
      </c>
      <c r="AH22" s="106">
        <f>IF($A22="","",COUNTIFS('3. Registre des congés'!$A$5:$A$200,$A22,'3. Registre des congés'!$F$5:$F$200,"Approuvé",'3. Registre des congés'!$C$5:$C$200,"&lt;="&amp;('1. Configuration'!$C$9+(33-1)*7+6),'3. Registre des congés'!$D$5:$D$200,"&gt;="&amp;('1. Configuration'!$C$9+(33-1)*7)))</f>
        <v/>
      </c>
      <c r="AI22" s="106">
        <f>IF($A22="","",COUNTIFS('3. Registre des congés'!$A$5:$A$200,$A22,'3. Registre des congés'!$F$5:$F$200,"Approuvé",'3. Registre des congés'!$C$5:$C$200,"&lt;="&amp;('1. Configuration'!$C$9+(34-1)*7+6),'3. Registre des congés'!$D$5:$D$200,"&gt;="&amp;('1. Configuration'!$C$9+(34-1)*7)))</f>
        <v/>
      </c>
      <c r="AJ22" s="106">
        <f>IF($A22="","",COUNTIFS('3. Registre des congés'!$A$5:$A$200,$A22,'3. Registre des congés'!$F$5:$F$200,"Approuvé",'3. Registre des congés'!$C$5:$C$200,"&lt;="&amp;('1. Configuration'!$C$9+(35-1)*7+6),'3. Registre des congés'!$D$5:$D$200,"&gt;="&amp;('1. Configuration'!$C$9+(35-1)*7)))</f>
        <v/>
      </c>
      <c r="AK22" s="106">
        <f>IF($A22="","",COUNTIFS('3. Registre des congés'!$A$5:$A$200,$A22,'3. Registre des congés'!$F$5:$F$200,"Approuvé",'3. Registre des congés'!$C$5:$C$200,"&lt;="&amp;('1. Configuration'!$C$9+(36-1)*7+6),'3. Registre des congés'!$D$5:$D$200,"&gt;="&amp;('1. Configuration'!$C$9+(36-1)*7)))</f>
        <v/>
      </c>
      <c r="AL22" s="106">
        <f>IF($A22="","",COUNTIFS('3. Registre des congés'!$A$5:$A$200,$A22,'3. Registre des congés'!$F$5:$F$200,"Approuvé",'3. Registre des congés'!$C$5:$C$200,"&lt;="&amp;('1. Configuration'!$C$9+(37-1)*7+6),'3. Registre des congés'!$D$5:$D$200,"&gt;="&amp;('1. Configuration'!$C$9+(37-1)*7)))</f>
        <v/>
      </c>
      <c r="AM22" s="106">
        <f>IF($A22="","",COUNTIFS('3. Registre des congés'!$A$5:$A$200,$A22,'3. Registre des congés'!$F$5:$F$200,"Approuvé",'3. Registre des congés'!$C$5:$C$200,"&lt;="&amp;('1. Configuration'!$C$9+(38-1)*7+6),'3. Registre des congés'!$D$5:$D$200,"&gt;="&amp;('1. Configuration'!$C$9+(38-1)*7)))</f>
        <v/>
      </c>
      <c r="AN22" s="106">
        <f>IF($A22="","",COUNTIFS('3. Registre des congés'!$A$5:$A$200,$A22,'3. Registre des congés'!$F$5:$F$200,"Approuvé",'3. Registre des congés'!$C$5:$C$200,"&lt;="&amp;('1. Configuration'!$C$9+(39-1)*7+6),'3. Registre des congés'!$D$5:$D$200,"&gt;="&amp;('1. Configuration'!$C$9+(39-1)*7)))</f>
        <v/>
      </c>
      <c r="AO22" s="106">
        <f>IF($A22="","",COUNTIFS('3. Registre des congés'!$A$5:$A$200,$A22,'3. Registre des congés'!$F$5:$F$200,"Approuvé",'3. Registre des congés'!$C$5:$C$200,"&lt;="&amp;('1. Configuration'!$C$9+(40-1)*7+6),'3. Registre des congés'!$D$5:$D$200,"&gt;="&amp;('1. Configuration'!$C$9+(40-1)*7)))</f>
        <v/>
      </c>
      <c r="AP22" s="106">
        <f>IF($A22="","",COUNTIFS('3. Registre des congés'!$A$5:$A$200,$A22,'3. Registre des congés'!$F$5:$F$200,"Approuvé",'3. Registre des congés'!$C$5:$C$200,"&lt;="&amp;('1. Configuration'!$C$9+(41-1)*7+6),'3. Registre des congés'!$D$5:$D$200,"&gt;="&amp;('1. Configuration'!$C$9+(41-1)*7)))</f>
        <v/>
      </c>
      <c r="AQ22" s="106">
        <f>IF($A22="","",COUNTIFS('3. Registre des congés'!$A$5:$A$200,$A22,'3. Registre des congés'!$F$5:$F$200,"Approuvé",'3. Registre des congés'!$C$5:$C$200,"&lt;="&amp;('1. Configuration'!$C$9+(42-1)*7+6),'3. Registre des congés'!$D$5:$D$200,"&gt;="&amp;('1. Configuration'!$C$9+(42-1)*7)))</f>
        <v/>
      </c>
      <c r="AR22" s="106">
        <f>IF($A22="","",COUNTIFS('3. Registre des congés'!$A$5:$A$200,$A22,'3. Registre des congés'!$F$5:$F$200,"Approuvé",'3. Registre des congés'!$C$5:$C$200,"&lt;="&amp;('1. Configuration'!$C$9+(43-1)*7+6),'3. Registre des congés'!$D$5:$D$200,"&gt;="&amp;('1. Configuration'!$C$9+(43-1)*7)))</f>
        <v/>
      </c>
      <c r="AS22" s="106">
        <f>IF($A22="","",COUNTIFS('3. Registre des congés'!$A$5:$A$200,$A22,'3. Registre des congés'!$F$5:$F$200,"Approuvé",'3. Registre des congés'!$C$5:$C$200,"&lt;="&amp;('1. Configuration'!$C$9+(44-1)*7+6),'3. Registre des congés'!$D$5:$D$200,"&gt;="&amp;('1. Configuration'!$C$9+(44-1)*7)))</f>
        <v/>
      </c>
      <c r="AT22" s="106">
        <f>IF($A22="","",COUNTIFS('3. Registre des congés'!$A$5:$A$200,$A22,'3. Registre des congés'!$F$5:$F$200,"Approuvé",'3. Registre des congés'!$C$5:$C$200,"&lt;="&amp;('1. Configuration'!$C$9+(45-1)*7+6),'3. Registre des congés'!$D$5:$D$200,"&gt;="&amp;('1. Configuration'!$C$9+(45-1)*7)))</f>
        <v/>
      </c>
      <c r="AU22" s="106">
        <f>IF($A22="","",COUNTIFS('3. Registre des congés'!$A$5:$A$200,$A22,'3. Registre des congés'!$F$5:$F$200,"Approuvé",'3. Registre des congés'!$C$5:$C$200,"&lt;="&amp;('1. Configuration'!$C$9+(46-1)*7+6),'3. Registre des congés'!$D$5:$D$200,"&gt;="&amp;('1. Configuration'!$C$9+(46-1)*7)))</f>
        <v/>
      </c>
      <c r="AV22" s="106">
        <f>IF($A22="","",COUNTIFS('3. Registre des congés'!$A$5:$A$200,$A22,'3. Registre des congés'!$F$5:$F$200,"Approuvé",'3. Registre des congés'!$C$5:$C$200,"&lt;="&amp;('1. Configuration'!$C$9+(47-1)*7+6),'3. Registre des congés'!$D$5:$D$200,"&gt;="&amp;('1. Configuration'!$C$9+(47-1)*7)))</f>
        <v/>
      </c>
      <c r="AW22" s="106">
        <f>IF($A22="","",COUNTIFS('3. Registre des congés'!$A$5:$A$200,$A22,'3. Registre des congés'!$F$5:$F$200,"Approuvé",'3. Registre des congés'!$C$5:$C$200,"&lt;="&amp;('1. Configuration'!$C$9+(48-1)*7+6),'3. Registre des congés'!$D$5:$D$200,"&gt;="&amp;('1. Configuration'!$C$9+(48-1)*7)))</f>
        <v/>
      </c>
      <c r="AX22" s="106">
        <f>IF($A22="","",COUNTIFS('3. Registre des congés'!$A$5:$A$200,$A22,'3. Registre des congés'!$F$5:$F$200,"Approuvé",'3. Registre des congés'!$C$5:$C$200,"&lt;="&amp;('1. Configuration'!$C$9+(49-1)*7+6),'3. Registre des congés'!$D$5:$D$200,"&gt;="&amp;('1. Configuration'!$C$9+(49-1)*7)))</f>
        <v/>
      </c>
      <c r="AY22" s="106">
        <f>IF($A22="","",COUNTIFS('3. Registre des congés'!$A$5:$A$200,$A22,'3. Registre des congés'!$F$5:$F$200,"Approuvé",'3. Registre des congés'!$C$5:$C$200,"&lt;="&amp;('1. Configuration'!$C$9+(50-1)*7+6),'3. Registre des congés'!$D$5:$D$200,"&gt;="&amp;('1. Configuration'!$C$9+(50-1)*7)))</f>
        <v/>
      </c>
      <c r="AZ22" s="106">
        <f>IF($A22="","",COUNTIFS('3. Registre des congés'!$A$5:$A$200,$A22,'3. Registre des congés'!$F$5:$F$200,"Approuvé",'3. Registre des congés'!$C$5:$C$200,"&lt;="&amp;('1. Configuration'!$C$9+(51-1)*7+6),'3. Registre des congés'!$D$5:$D$200,"&gt;="&amp;('1. Configuration'!$C$9+(51-1)*7)))</f>
        <v/>
      </c>
      <c r="BA22" s="106">
        <f>IF($A22="","",COUNTIFS('3. Registre des congés'!$A$5:$A$200,$A22,'3. Registre des congés'!$F$5:$F$200,"Approuvé",'3. Registre des congés'!$C$5:$C$200,"&lt;="&amp;('1. Configuration'!$C$9+(52-1)*7+6),'3. Registre des congés'!$D$5:$D$200,"&gt;="&amp;('1. Configuration'!$C$9+(52-1)*7)))</f>
        <v/>
      </c>
    </row>
    <row r="23" ht="18" customHeight="1" s="55">
      <c r="A23" s="105">
        <f>IF('2. Employés'!A23="","",'2. Employés'!A23)</f>
        <v/>
      </c>
      <c r="B23" s="106">
        <f>IF($A23="","",COUNTIFS('3. Registre des congés'!$A$5:$A$200,$A23,'3. Registre des congés'!$F$5:$F$200,"Approuvé",'3. Registre des congés'!$C$5:$C$200,"&lt;="&amp;('1. Configuration'!$C$9+(1-1)*7+6),'3. Registre des congés'!$D$5:$D$200,"&gt;="&amp;('1. Configuration'!$C$9+(1-1)*7)))</f>
        <v/>
      </c>
      <c r="C23" s="106">
        <f>IF($A23="","",COUNTIFS('3. Registre des congés'!$A$5:$A$200,$A23,'3. Registre des congés'!$F$5:$F$200,"Approuvé",'3. Registre des congés'!$C$5:$C$200,"&lt;="&amp;('1. Configuration'!$C$9+(2-1)*7+6),'3. Registre des congés'!$D$5:$D$200,"&gt;="&amp;('1. Configuration'!$C$9+(2-1)*7)))</f>
        <v/>
      </c>
      <c r="D23" s="106">
        <f>IF($A23="","",COUNTIFS('3. Registre des congés'!$A$5:$A$200,$A23,'3. Registre des congés'!$F$5:$F$200,"Approuvé",'3. Registre des congés'!$C$5:$C$200,"&lt;="&amp;('1. Configuration'!$C$9+(3-1)*7+6),'3. Registre des congés'!$D$5:$D$200,"&gt;="&amp;('1. Configuration'!$C$9+(3-1)*7)))</f>
        <v/>
      </c>
      <c r="E23" s="106">
        <f>IF($A23="","",COUNTIFS('3. Registre des congés'!$A$5:$A$200,$A23,'3. Registre des congés'!$F$5:$F$200,"Approuvé",'3. Registre des congés'!$C$5:$C$200,"&lt;="&amp;('1. Configuration'!$C$9+(4-1)*7+6),'3. Registre des congés'!$D$5:$D$200,"&gt;="&amp;('1. Configuration'!$C$9+(4-1)*7)))</f>
        <v/>
      </c>
      <c r="F23" s="106">
        <f>IF($A23="","",COUNTIFS('3. Registre des congés'!$A$5:$A$200,$A23,'3. Registre des congés'!$F$5:$F$200,"Approuvé",'3. Registre des congés'!$C$5:$C$200,"&lt;="&amp;('1. Configuration'!$C$9+(5-1)*7+6),'3. Registre des congés'!$D$5:$D$200,"&gt;="&amp;('1. Configuration'!$C$9+(5-1)*7)))</f>
        <v/>
      </c>
      <c r="G23" s="106">
        <f>IF($A23="","",COUNTIFS('3. Registre des congés'!$A$5:$A$200,$A23,'3. Registre des congés'!$F$5:$F$200,"Approuvé",'3. Registre des congés'!$C$5:$C$200,"&lt;="&amp;('1. Configuration'!$C$9+(6-1)*7+6),'3. Registre des congés'!$D$5:$D$200,"&gt;="&amp;('1. Configuration'!$C$9+(6-1)*7)))</f>
        <v/>
      </c>
      <c r="H23" s="106">
        <f>IF($A23="","",COUNTIFS('3. Registre des congés'!$A$5:$A$200,$A23,'3. Registre des congés'!$F$5:$F$200,"Approuvé",'3. Registre des congés'!$C$5:$C$200,"&lt;="&amp;('1. Configuration'!$C$9+(7-1)*7+6),'3. Registre des congés'!$D$5:$D$200,"&gt;="&amp;('1. Configuration'!$C$9+(7-1)*7)))</f>
        <v/>
      </c>
      <c r="I23" s="106">
        <f>IF($A23="","",COUNTIFS('3. Registre des congés'!$A$5:$A$200,$A23,'3. Registre des congés'!$F$5:$F$200,"Approuvé",'3. Registre des congés'!$C$5:$C$200,"&lt;="&amp;('1. Configuration'!$C$9+(8-1)*7+6),'3. Registre des congés'!$D$5:$D$200,"&gt;="&amp;('1. Configuration'!$C$9+(8-1)*7)))</f>
        <v/>
      </c>
      <c r="J23" s="106">
        <f>IF($A23="","",COUNTIFS('3. Registre des congés'!$A$5:$A$200,$A23,'3. Registre des congés'!$F$5:$F$200,"Approuvé",'3. Registre des congés'!$C$5:$C$200,"&lt;="&amp;('1. Configuration'!$C$9+(9-1)*7+6),'3. Registre des congés'!$D$5:$D$200,"&gt;="&amp;('1. Configuration'!$C$9+(9-1)*7)))</f>
        <v/>
      </c>
      <c r="K23" s="106">
        <f>IF($A23="","",COUNTIFS('3. Registre des congés'!$A$5:$A$200,$A23,'3. Registre des congés'!$F$5:$F$200,"Approuvé",'3. Registre des congés'!$C$5:$C$200,"&lt;="&amp;('1. Configuration'!$C$9+(10-1)*7+6),'3. Registre des congés'!$D$5:$D$200,"&gt;="&amp;('1. Configuration'!$C$9+(10-1)*7)))</f>
        <v/>
      </c>
      <c r="L23" s="106">
        <f>IF($A23="","",COUNTIFS('3. Registre des congés'!$A$5:$A$200,$A23,'3. Registre des congés'!$F$5:$F$200,"Approuvé",'3. Registre des congés'!$C$5:$C$200,"&lt;="&amp;('1. Configuration'!$C$9+(11-1)*7+6),'3. Registre des congés'!$D$5:$D$200,"&gt;="&amp;('1. Configuration'!$C$9+(11-1)*7)))</f>
        <v/>
      </c>
      <c r="M23" s="106">
        <f>IF($A23="","",COUNTIFS('3. Registre des congés'!$A$5:$A$200,$A23,'3. Registre des congés'!$F$5:$F$200,"Approuvé",'3. Registre des congés'!$C$5:$C$200,"&lt;="&amp;('1. Configuration'!$C$9+(12-1)*7+6),'3. Registre des congés'!$D$5:$D$200,"&gt;="&amp;('1. Configuration'!$C$9+(12-1)*7)))</f>
        <v/>
      </c>
      <c r="N23" s="106">
        <f>IF($A23="","",COUNTIFS('3. Registre des congés'!$A$5:$A$200,$A23,'3. Registre des congés'!$F$5:$F$200,"Approuvé",'3. Registre des congés'!$C$5:$C$200,"&lt;="&amp;('1. Configuration'!$C$9+(13-1)*7+6),'3. Registre des congés'!$D$5:$D$200,"&gt;="&amp;('1. Configuration'!$C$9+(13-1)*7)))</f>
        <v/>
      </c>
      <c r="O23" s="106">
        <f>IF($A23="","",COUNTIFS('3. Registre des congés'!$A$5:$A$200,$A23,'3. Registre des congés'!$F$5:$F$200,"Approuvé",'3. Registre des congés'!$C$5:$C$200,"&lt;="&amp;('1. Configuration'!$C$9+(14-1)*7+6),'3. Registre des congés'!$D$5:$D$200,"&gt;="&amp;('1. Configuration'!$C$9+(14-1)*7)))</f>
        <v/>
      </c>
      <c r="P23" s="106">
        <f>IF($A23="","",COUNTIFS('3. Registre des congés'!$A$5:$A$200,$A23,'3. Registre des congés'!$F$5:$F$200,"Approuvé",'3. Registre des congés'!$C$5:$C$200,"&lt;="&amp;('1. Configuration'!$C$9+(15-1)*7+6),'3. Registre des congés'!$D$5:$D$200,"&gt;="&amp;('1. Configuration'!$C$9+(15-1)*7)))</f>
        <v/>
      </c>
      <c r="Q23" s="106">
        <f>IF($A23="","",COUNTIFS('3. Registre des congés'!$A$5:$A$200,$A23,'3. Registre des congés'!$F$5:$F$200,"Approuvé",'3. Registre des congés'!$C$5:$C$200,"&lt;="&amp;('1. Configuration'!$C$9+(16-1)*7+6),'3. Registre des congés'!$D$5:$D$200,"&gt;="&amp;('1. Configuration'!$C$9+(16-1)*7)))</f>
        <v/>
      </c>
      <c r="R23" s="106">
        <f>IF($A23="","",COUNTIFS('3. Registre des congés'!$A$5:$A$200,$A23,'3. Registre des congés'!$F$5:$F$200,"Approuvé",'3. Registre des congés'!$C$5:$C$200,"&lt;="&amp;('1. Configuration'!$C$9+(17-1)*7+6),'3. Registre des congés'!$D$5:$D$200,"&gt;="&amp;('1. Configuration'!$C$9+(17-1)*7)))</f>
        <v/>
      </c>
      <c r="S23" s="106">
        <f>IF($A23="","",COUNTIFS('3. Registre des congés'!$A$5:$A$200,$A23,'3. Registre des congés'!$F$5:$F$200,"Approuvé",'3. Registre des congés'!$C$5:$C$200,"&lt;="&amp;('1. Configuration'!$C$9+(18-1)*7+6),'3. Registre des congés'!$D$5:$D$200,"&gt;="&amp;('1. Configuration'!$C$9+(18-1)*7)))</f>
        <v/>
      </c>
      <c r="T23" s="106">
        <f>IF($A23="","",COUNTIFS('3. Registre des congés'!$A$5:$A$200,$A23,'3. Registre des congés'!$F$5:$F$200,"Approuvé",'3. Registre des congés'!$C$5:$C$200,"&lt;="&amp;('1. Configuration'!$C$9+(19-1)*7+6),'3. Registre des congés'!$D$5:$D$200,"&gt;="&amp;('1. Configuration'!$C$9+(19-1)*7)))</f>
        <v/>
      </c>
      <c r="U23" s="106">
        <f>IF($A23="","",COUNTIFS('3. Registre des congés'!$A$5:$A$200,$A23,'3. Registre des congés'!$F$5:$F$200,"Approuvé",'3. Registre des congés'!$C$5:$C$200,"&lt;="&amp;('1. Configuration'!$C$9+(20-1)*7+6),'3. Registre des congés'!$D$5:$D$200,"&gt;="&amp;('1. Configuration'!$C$9+(20-1)*7)))</f>
        <v/>
      </c>
      <c r="V23" s="106">
        <f>IF($A23="","",COUNTIFS('3. Registre des congés'!$A$5:$A$200,$A23,'3. Registre des congés'!$F$5:$F$200,"Approuvé",'3. Registre des congés'!$C$5:$C$200,"&lt;="&amp;('1. Configuration'!$C$9+(21-1)*7+6),'3. Registre des congés'!$D$5:$D$200,"&gt;="&amp;('1. Configuration'!$C$9+(21-1)*7)))</f>
        <v/>
      </c>
      <c r="W23" s="106">
        <f>IF($A23="","",COUNTIFS('3. Registre des congés'!$A$5:$A$200,$A23,'3. Registre des congés'!$F$5:$F$200,"Approuvé",'3. Registre des congés'!$C$5:$C$200,"&lt;="&amp;('1. Configuration'!$C$9+(22-1)*7+6),'3. Registre des congés'!$D$5:$D$200,"&gt;="&amp;('1. Configuration'!$C$9+(22-1)*7)))</f>
        <v/>
      </c>
      <c r="X23" s="106">
        <f>IF($A23="","",COUNTIFS('3. Registre des congés'!$A$5:$A$200,$A23,'3. Registre des congés'!$F$5:$F$200,"Approuvé",'3. Registre des congés'!$C$5:$C$200,"&lt;="&amp;('1. Configuration'!$C$9+(23-1)*7+6),'3. Registre des congés'!$D$5:$D$200,"&gt;="&amp;('1. Configuration'!$C$9+(23-1)*7)))</f>
        <v/>
      </c>
      <c r="Y23" s="106">
        <f>IF($A23="","",COUNTIFS('3. Registre des congés'!$A$5:$A$200,$A23,'3. Registre des congés'!$F$5:$F$200,"Approuvé",'3. Registre des congés'!$C$5:$C$200,"&lt;="&amp;('1. Configuration'!$C$9+(24-1)*7+6),'3. Registre des congés'!$D$5:$D$200,"&gt;="&amp;('1. Configuration'!$C$9+(24-1)*7)))</f>
        <v/>
      </c>
      <c r="Z23" s="106">
        <f>IF($A23="","",COUNTIFS('3. Registre des congés'!$A$5:$A$200,$A23,'3. Registre des congés'!$F$5:$F$200,"Approuvé",'3. Registre des congés'!$C$5:$C$200,"&lt;="&amp;('1. Configuration'!$C$9+(25-1)*7+6),'3. Registre des congés'!$D$5:$D$200,"&gt;="&amp;('1. Configuration'!$C$9+(25-1)*7)))</f>
        <v/>
      </c>
      <c r="AA23" s="106">
        <f>IF($A23="","",COUNTIFS('3. Registre des congés'!$A$5:$A$200,$A23,'3. Registre des congés'!$F$5:$F$200,"Approuvé",'3. Registre des congés'!$C$5:$C$200,"&lt;="&amp;('1. Configuration'!$C$9+(26-1)*7+6),'3. Registre des congés'!$D$5:$D$200,"&gt;="&amp;('1. Configuration'!$C$9+(26-1)*7)))</f>
        <v/>
      </c>
      <c r="AB23" s="106">
        <f>IF($A23="","",COUNTIFS('3. Registre des congés'!$A$5:$A$200,$A23,'3. Registre des congés'!$F$5:$F$200,"Approuvé",'3. Registre des congés'!$C$5:$C$200,"&lt;="&amp;('1. Configuration'!$C$9+(27-1)*7+6),'3. Registre des congés'!$D$5:$D$200,"&gt;="&amp;('1. Configuration'!$C$9+(27-1)*7)))</f>
        <v/>
      </c>
      <c r="AC23" s="106">
        <f>IF($A23="","",COUNTIFS('3. Registre des congés'!$A$5:$A$200,$A23,'3. Registre des congés'!$F$5:$F$200,"Approuvé",'3. Registre des congés'!$C$5:$C$200,"&lt;="&amp;('1. Configuration'!$C$9+(28-1)*7+6),'3. Registre des congés'!$D$5:$D$200,"&gt;="&amp;('1. Configuration'!$C$9+(28-1)*7)))</f>
        <v/>
      </c>
      <c r="AD23" s="106">
        <f>IF($A23="","",COUNTIFS('3. Registre des congés'!$A$5:$A$200,$A23,'3. Registre des congés'!$F$5:$F$200,"Approuvé",'3. Registre des congés'!$C$5:$C$200,"&lt;="&amp;('1. Configuration'!$C$9+(29-1)*7+6),'3. Registre des congés'!$D$5:$D$200,"&gt;="&amp;('1. Configuration'!$C$9+(29-1)*7)))</f>
        <v/>
      </c>
      <c r="AE23" s="106">
        <f>IF($A23="","",COUNTIFS('3. Registre des congés'!$A$5:$A$200,$A23,'3. Registre des congés'!$F$5:$F$200,"Approuvé",'3. Registre des congés'!$C$5:$C$200,"&lt;="&amp;('1. Configuration'!$C$9+(30-1)*7+6),'3. Registre des congés'!$D$5:$D$200,"&gt;="&amp;('1. Configuration'!$C$9+(30-1)*7)))</f>
        <v/>
      </c>
      <c r="AF23" s="106">
        <f>IF($A23="","",COUNTIFS('3. Registre des congés'!$A$5:$A$200,$A23,'3. Registre des congés'!$F$5:$F$200,"Approuvé",'3. Registre des congés'!$C$5:$C$200,"&lt;="&amp;('1. Configuration'!$C$9+(31-1)*7+6),'3. Registre des congés'!$D$5:$D$200,"&gt;="&amp;('1. Configuration'!$C$9+(31-1)*7)))</f>
        <v/>
      </c>
      <c r="AG23" s="106">
        <f>IF($A23="","",COUNTIFS('3. Registre des congés'!$A$5:$A$200,$A23,'3. Registre des congés'!$F$5:$F$200,"Approuvé",'3. Registre des congés'!$C$5:$C$200,"&lt;="&amp;('1. Configuration'!$C$9+(32-1)*7+6),'3. Registre des congés'!$D$5:$D$200,"&gt;="&amp;('1. Configuration'!$C$9+(32-1)*7)))</f>
        <v/>
      </c>
      <c r="AH23" s="106">
        <f>IF($A23="","",COUNTIFS('3. Registre des congés'!$A$5:$A$200,$A23,'3. Registre des congés'!$F$5:$F$200,"Approuvé",'3. Registre des congés'!$C$5:$C$200,"&lt;="&amp;('1. Configuration'!$C$9+(33-1)*7+6),'3. Registre des congés'!$D$5:$D$200,"&gt;="&amp;('1. Configuration'!$C$9+(33-1)*7)))</f>
        <v/>
      </c>
      <c r="AI23" s="106">
        <f>IF($A23="","",COUNTIFS('3. Registre des congés'!$A$5:$A$200,$A23,'3. Registre des congés'!$F$5:$F$200,"Approuvé",'3. Registre des congés'!$C$5:$C$200,"&lt;="&amp;('1. Configuration'!$C$9+(34-1)*7+6),'3. Registre des congés'!$D$5:$D$200,"&gt;="&amp;('1. Configuration'!$C$9+(34-1)*7)))</f>
        <v/>
      </c>
      <c r="AJ23" s="106">
        <f>IF($A23="","",COUNTIFS('3. Registre des congés'!$A$5:$A$200,$A23,'3. Registre des congés'!$F$5:$F$200,"Approuvé",'3. Registre des congés'!$C$5:$C$200,"&lt;="&amp;('1. Configuration'!$C$9+(35-1)*7+6),'3. Registre des congés'!$D$5:$D$200,"&gt;="&amp;('1. Configuration'!$C$9+(35-1)*7)))</f>
        <v/>
      </c>
      <c r="AK23" s="106">
        <f>IF($A23="","",COUNTIFS('3. Registre des congés'!$A$5:$A$200,$A23,'3. Registre des congés'!$F$5:$F$200,"Approuvé",'3. Registre des congés'!$C$5:$C$200,"&lt;="&amp;('1. Configuration'!$C$9+(36-1)*7+6),'3. Registre des congés'!$D$5:$D$200,"&gt;="&amp;('1. Configuration'!$C$9+(36-1)*7)))</f>
        <v/>
      </c>
      <c r="AL23" s="106">
        <f>IF($A23="","",COUNTIFS('3. Registre des congés'!$A$5:$A$200,$A23,'3. Registre des congés'!$F$5:$F$200,"Approuvé",'3. Registre des congés'!$C$5:$C$200,"&lt;="&amp;('1. Configuration'!$C$9+(37-1)*7+6),'3. Registre des congés'!$D$5:$D$200,"&gt;="&amp;('1. Configuration'!$C$9+(37-1)*7)))</f>
        <v/>
      </c>
      <c r="AM23" s="106">
        <f>IF($A23="","",COUNTIFS('3. Registre des congés'!$A$5:$A$200,$A23,'3. Registre des congés'!$F$5:$F$200,"Approuvé",'3. Registre des congés'!$C$5:$C$200,"&lt;="&amp;('1. Configuration'!$C$9+(38-1)*7+6),'3. Registre des congés'!$D$5:$D$200,"&gt;="&amp;('1. Configuration'!$C$9+(38-1)*7)))</f>
        <v/>
      </c>
      <c r="AN23" s="106">
        <f>IF($A23="","",COUNTIFS('3. Registre des congés'!$A$5:$A$200,$A23,'3. Registre des congés'!$F$5:$F$200,"Approuvé",'3. Registre des congés'!$C$5:$C$200,"&lt;="&amp;('1. Configuration'!$C$9+(39-1)*7+6),'3. Registre des congés'!$D$5:$D$200,"&gt;="&amp;('1. Configuration'!$C$9+(39-1)*7)))</f>
        <v/>
      </c>
      <c r="AO23" s="106">
        <f>IF($A23="","",COUNTIFS('3. Registre des congés'!$A$5:$A$200,$A23,'3. Registre des congés'!$F$5:$F$200,"Approuvé",'3. Registre des congés'!$C$5:$C$200,"&lt;="&amp;('1. Configuration'!$C$9+(40-1)*7+6),'3. Registre des congés'!$D$5:$D$200,"&gt;="&amp;('1. Configuration'!$C$9+(40-1)*7)))</f>
        <v/>
      </c>
      <c r="AP23" s="106">
        <f>IF($A23="","",COUNTIFS('3. Registre des congés'!$A$5:$A$200,$A23,'3. Registre des congés'!$F$5:$F$200,"Approuvé",'3. Registre des congés'!$C$5:$C$200,"&lt;="&amp;('1. Configuration'!$C$9+(41-1)*7+6),'3. Registre des congés'!$D$5:$D$200,"&gt;="&amp;('1. Configuration'!$C$9+(41-1)*7)))</f>
        <v/>
      </c>
      <c r="AQ23" s="106">
        <f>IF($A23="","",COUNTIFS('3. Registre des congés'!$A$5:$A$200,$A23,'3. Registre des congés'!$F$5:$F$200,"Approuvé",'3. Registre des congés'!$C$5:$C$200,"&lt;="&amp;('1. Configuration'!$C$9+(42-1)*7+6),'3. Registre des congés'!$D$5:$D$200,"&gt;="&amp;('1. Configuration'!$C$9+(42-1)*7)))</f>
        <v/>
      </c>
      <c r="AR23" s="106">
        <f>IF($A23="","",COUNTIFS('3. Registre des congés'!$A$5:$A$200,$A23,'3. Registre des congés'!$F$5:$F$200,"Approuvé",'3. Registre des congés'!$C$5:$C$200,"&lt;="&amp;('1. Configuration'!$C$9+(43-1)*7+6),'3. Registre des congés'!$D$5:$D$200,"&gt;="&amp;('1. Configuration'!$C$9+(43-1)*7)))</f>
        <v/>
      </c>
      <c r="AS23" s="106">
        <f>IF($A23="","",COUNTIFS('3. Registre des congés'!$A$5:$A$200,$A23,'3. Registre des congés'!$F$5:$F$200,"Approuvé",'3. Registre des congés'!$C$5:$C$200,"&lt;="&amp;('1. Configuration'!$C$9+(44-1)*7+6),'3. Registre des congés'!$D$5:$D$200,"&gt;="&amp;('1. Configuration'!$C$9+(44-1)*7)))</f>
        <v/>
      </c>
      <c r="AT23" s="106">
        <f>IF($A23="","",COUNTIFS('3. Registre des congés'!$A$5:$A$200,$A23,'3. Registre des congés'!$F$5:$F$200,"Approuvé",'3. Registre des congés'!$C$5:$C$200,"&lt;="&amp;('1. Configuration'!$C$9+(45-1)*7+6),'3. Registre des congés'!$D$5:$D$200,"&gt;="&amp;('1. Configuration'!$C$9+(45-1)*7)))</f>
        <v/>
      </c>
      <c r="AU23" s="106">
        <f>IF($A23="","",COUNTIFS('3. Registre des congés'!$A$5:$A$200,$A23,'3. Registre des congés'!$F$5:$F$200,"Approuvé",'3. Registre des congés'!$C$5:$C$200,"&lt;="&amp;('1. Configuration'!$C$9+(46-1)*7+6),'3. Registre des congés'!$D$5:$D$200,"&gt;="&amp;('1. Configuration'!$C$9+(46-1)*7)))</f>
        <v/>
      </c>
      <c r="AV23" s="106">
        <f>IF($A23="","",COUNTIFS('3. Registre des congés'!$A$5:$A$200,$A23,'3. Registre des congés'!$F$5:$F$200,"Approuvé",'3. Registre des congés'!$C$5:$C$200,"&lt;="&amp;('1. Configuration'!$C$9+(47-1)*7+6),'3. Registre des congés'!$D$5:$D$200,"&gt;="&amp;('1. Configuration'!$C$9+(47-1)*7)))</f>
        <v/>
      </c>
      <c r="AW23" s="106">
        <f>IF($A23="","",COUNTIFS('3. Registre des congés'!$A$5:$A$200,$A23,'3. Registre des congés'!$F$5:$F$200,"Approuvé",'3. Registre des congés'!$C$5:$C$200,"&lt;="&amp;('1. Configuration'!$C$9+(48-1)*7+6),'3. Registre des congés'!$D$5:$D$200,"&gt;="&amp;('1. Configuration'!$C$9+(48-1)*7)))</f>
        <v/>
      </c>
      <c r="AX23" s="106">
        <f>IF($A23="","",COUNTIFS('3. Registre des congés'!$A$5:$A$200,$A23,'3. Registre des congés'!$F$5:$F$200,"Approuvé",'3. Registre des congés'!$C$5:$C$200,"&lt;="&amp;('1. Configuration'!$C$9+(49-1)*7+6),'3. Registre des congés'!$D$5:$D$200,"&gt;="&amp;('1. Configuration'!$C$9+(49-1)*7)))</f>
        <v/>
      </c>
      <c r="AY23" s="106">
        <f>IF($A23="","",COUNTIFS('3. Registre des congés'!$A$5:$A$200,$A23,'3. Registre des congés'!$F$5:$F$200,"Approuvé",'3. Registre des congés'!$C$5:$C$200,"&lt;="&amp;('1. Configuration'!$C$9+(50-1)*7+6),'3. Registre des congés'!$D$5:$D$200,"&gt;="&amp;('1. Configuration'!$C$9+(50-1)*7)))</f>
        <v/>
      </c>
      <c r="AZ23" s="106">
        <f>IF($A23="","",COUNTIFS('3. Registre des congés'!$A$5:$A$200,$A23,'3. Registre des congés'!$F$5:$F$200,"Approuvé",'3. Registre des congés'!$C$5:$C$200,"&lt;="&amp;('1. Configuration'!$C$9+(51-1)*7+6),'3. Registre des congés'!$D$5:$D$200,"&gt;="&amp;('1. Configuration'!$C$9+(51-1)*7)))</f>
        <v/>
      </c>
      <c r="BA23" s="106">
        <f>IF($A23="","",COUNTIFS('3. Registre des congés'!$A$5:$A$200,$A23,'3. Registre des congés'!$F$5:$F$200,"Approuvé",'3. Registre des congés'!$C$5:$C$200,"&lt;="&amp;('1. Configuration'!$C$9+(52-1)*7+6),'3. Registre des congés'!$D$5:$D$200,"&gt;="&amp;('1. Configuration'!$C$9+(52-1)*7)))</f>
        <v/>
      </c>
    </row>
    <row r="24" ht="18" customHeight="1" s="55">
      <c r="A24" s="105">
        <f>IF('2. Employés'!A24="","",'2. Employés'!A24)</f>
        <v/>
      </c>
      <c r="B24" s="106">
        <f>IF($A24="","",COUNTIFS('3. Registre des congés'!$A$5:$A$200,$A24,'3. Registre des congés'!$F$5:$F$200,"Approuvé",'3. Registre des congés'!$C$5:$C$200,"&lt;="&amp;('1. Configuration'!$C$9+(1-1)*7+6),'3. Registre des congés'!$D$5:$D$200,"&gt;="&amp;('1. Configuration'!$C$9+(1-1)*7)))</f>
        <v/>
      </c>
      <c r="C24" s="106">
        <f>IF($A24="","",COUNTIFS('3. Registre des congés'!$A$5:$A$200,$A24,'3. Registre des congés'!$F$5:$F$200,"Approuvé",'3. Registre des congés'!$C$5:$C$200,"&lt;="&amp;('1. Configuration'!$C$9+(2-1)*7+6),'3. Registre des congés'!$D$5:$D$200,"&gt;="&amp;('1. Configuration'!$C$9+(2-1)*7)))</f>
        <v/>
      </c>
      <c r="D24" s="106">
        <f>IF($A24="","",COUNTIFS('3. Registre des congés'!$A$5:$A$200,$A24,'3. Registre des congés'!$F$5:$F$200,"Approuvé",'3. Registre des congés'!$C$5:$C$200,"&lt;="&amp;('1. Configuration'!$C$9+(3-1)*7+6),'3. Registre des congés'!$D$5:$D$200,"&gt;="&amp;('1. Configuration'!$C$9+(3-1)*7)))</f>
        <v/>
      </c>
      <c r="E24" s="106">
        <f>IF($A24="","",COUNTIFS('3. Registre des congés'!$A$5:$A$200,$A24,'3. Registre des congés'!$F$5:$F$200,"Approuvé",'3. Registre des congés'!$C$5:$C$200,"&lt;="&amp;('1. Configuration'!$C$9+(4-1)*7+6),'3. Registre des congés'!$D$5:$D$200,"&gt;="&amp;('1. Configuration'!$C$9+(4-1)*7)))</f>
        <v/>
      </c>
      <c r="F24" s="106">
        <f>IF($A24="","",COUNTIFS('3. Registre des congés'!$A$5:$A$200,$A24,'3. Registre des congés'!$F$5:$F$200,"Approuvé",'3. Registre des congés'!$C$5:$C$200,"&lt;="&amp;('1. Configuration'!$C$9+(5-1)*7+6),'3. Registre des congés'!$D$5:$D$200,"&gt;="&amp;('1. Configuration'!$C$9+(5-1)*7)))</f>
        <v/>
      </c>
      <c r="G24" s="106">
        <f>IF($A24="","",COUNTIFS('3. Registre des congés'!$A$5:$A$200,$A24,'3. Registre des congés'!$F$5:$F$200,"Approuvé",'3. Registre des congés'!$C$5:$C$200,"&lt;="&amp;('1. Configuration'!$C$9+(6-1)*7+6),'3. Registre des congés'!$D$5:$D$200,"&gt;="&amp;('1. Configuration'!$C$9+(6-1)*7)))</f>
        <v/>
      </c>
      <c r="H24" s="106">
        <f>IF($A24="","",COUNTIFS('3. Registre des congés'!$A$5:$A$200,$A24,'3. Registre des congés'!$F$5:$F$200,"Approuvé",'3. Registre des congés'!$C$5:$C$200,"&lt;="&amp;('1. Configuration'!$C$9+(7-1)*7+6),'3. Registre des congés'!$D$5:$D$200,"&gt;="&amp;('1. Configuration'!$C$9+(7-1)*7)))</f>
        <v/>
      </c>
      <c r="I24" s="106">
        <f>IF($A24="","",COUNTIFS('3. Registre des congés'!$A$5:$A$200,$A24,'3. Registre des congés'!$F$5:$F$200,"Approuvé",'3. Registre des congés'!$C$5:$C$200,"&lt;="&amp;('1. Configuration'!$C$9+(8-1)*7+6),'3. Registre des congés'!$D$5:$D$200,"&gt;="&amp;('1. Configuration'!$C$9+(8-1)*7)))</f>
        <v/>
      </c>
      <c r="J24" s="106">
        <f>IF($A24="","",COUNTIFS('3. Registre des congés'!$A$5:$A$200,$A24,'3. Registre des congés'!$F$5:$F$200,"Approuvé",'3. Registre des congés'!$C$5:$C$200,"&lt;="&amp;('1. Configuration'!$C$9+(9-1)*7+6),'3. Registre des congés'!$D$5:$D$200,"&gt;="&amp;('1. Configuration'!$C$9+(9-1)*7)))</f>
        <v/>
      </c>
      <c r="K24" s="106">
        <f>IF($A24="","",COUNTIFS('3. Registre des congés'!$A$5:$A$200,$A24,'3. Registre des congés'!$F$5:$F$200,"Approuvé",'3. Registre des congés'!$C$5:$C$200,"&lt;="&amp;('1. Configuration'!$C$9+(10-1)*7+6),'3. Registre des congés'!$D$5:$D$200,"&gt;="&amp;('1. Configuration'!$C$9+(10-1)*7)))</f>
        <v/>
      </c>
      <c r="L24" s="106">
        <f>IF($A24="","",COUNTIFS('3. Registre des congés'!$A$5:$A$200,$A24,'3. Registre des congés'!$F$5:$F$200,"Approuvé",'3. Registre des congés'!$C$5:$C$200,"&lt;="&amp;('1. Configuration'!$C$9+(11-1)*7+6),'3. Registre des congés'!$D$5:$D$200,"&gt;="&amp;('1. Configuration'!$C$9+(11-1)*7)))</f>
        <v/>
      </c>
      <c r="M24" s="106">
        <f>IF($A24="","",COUNTIFS('3. Registre des congés'!$A$5:$A$200,$A24,'3. Registre des congés'!$F$5:$F$200,"Approuvé",'3. Registre des congés'!$C$5:$C$200,"&lt;="&amp;('1. Configuration'!$C$9+(12-1)*7+6),'3. Registre des congés'!$D$5:$D$200,"&gt;="&amp;('1. Configuration'!$C$9+(12-1)*7)))</f>
        <v/>
      </c>
      <c r="N24" s="106">
        <f>IF($A24="","",COUNTIFS('3. Registre des congés'!$A$5:$A$200,$A24,'3. Registre des congés'!$F$5:$F$200,"Approuvé",'3. Registre des congés'!$C$5:$C$200,"&lt;="&amp;('1. Configuration'!$C$9+(13-1)*7+6),'3. Registre des congés'!$D$5:$D$200,"&gt;="&amp;('1. Configuration'!$C$9+(13-1)*7)))</f>
        <v/>
      </c>
      <c r="O24" s="106">
        <f>IF($A24="","",COUNTIFS('3. Registre des congés'!$A$5:$A$200,$A24,'3. Registre des congés'!$F$5:$F$200,"Approuvé",'3. Registre des congés'!$C$5:$C$200,"&lt;="&amp;('1. Configuration'!$C$9+(14-1)*7+6),'3. Registre des congés'!$D$5:$D$200,"&gt;="&amp;('1. Configuration'!$C$9+(14-1)*7)))</f>
        <v/>
      </c>
      <c r="P24" s="106">
        <f>IF($A24="","",COUNTIFS('3. Registre des congés'!$A$5:$A$200,$A24,'3. Registre des congés'!$F$5:$F$200,"Approuvé",'3. Registre des congés'!$C$5:$C$200,"&lt;="&amp;('1. Configuration'!$C$9+(15-1)*7+6),'3. Registre des congés'!$D$5:$D$200,"&gt;="&amp;('1. Configuration'!$C$9+(15-1)*7)))</f>
        <v/>
      </c>
      <c r="Q24" s="106">
        <f>IF($A24="","",COUNTIFS('3. Registre des congés'!$A$5:$A$200,$A24,'3. Registre des congés'!$F$5:$F$200,"Approuvé",'3. Registre des congés'!$C$5:$C$200,"&lt;="&amp;('1. Configuration'!$C$9+(16-1)*7+6),'3. Registre des congés'!$D$5:$D$200,"&gt;="&amp;('1. Configuration'!$C$9+(16-1)*7)))</f>
        <v/>
      </c>
      <c r="R24" s="106">
        <f>IF($A24="","",COUNTIFS('3. Registre des congés'!$A$5:$A$200,$A24,'3. Registre des congés'!$F$5:$F$200,"Approuvé",'3. Registre des congés'!$C$5:$C$200,"&lt;="&amp;('1. Configuration'!$C$9+(17-1)*7+6),'3. Registre des congés'!$D$5:$D$200,"&gt;="&amp;('1. Configuration'!$C$9+(17-1)*7)))</f>
        <v/>
      </c>
      <c r="S24" s="106">
        <f>IF($A24="","",COUNTIFS('3. Registre des congés'!$A$5:$A$200,$A24,'3. Registre des congés'!$F$5:$F$200,"Approuvé",'3. Registre des congés'!$C$5:$C$200,"&lt;="&amp;('1. Configuration'!$C$9+(18-1)*7+6),'3. Registre des congés'!$D$5:$D$200,"&gt;="&amp;('1. Configuration'!$C$9+(18-1)*7)))</f>
        <v/>
      </c>
      <c r="T24" s="106">
        <f>IF($A24="","",COUNTIFS('3. Registre des congés'!$A$5:$A$200,$A24,'3. Registre des congés'!$F$5:$F$200,"Approuvé",'3. Registre des congés'!$C$5:$C$200,"&lt;="&amp;('1. Configuration'!$C$9+(19-1)*7+6),'3. Registre des congés'!$D$5:$D$200,"&gt;="&amp;('1. Configuration'!$C$9+(19-1)*7)))</f>
        <v/>
      </c>
      <c r="U24" s="106">
        <f>IF($A24="","",COUNTIFS('3. Registre des congés'!$A$5:$A$200,$A24,'3. Registre des congés'!$F$5:$F$200,"Approuvé",'3. Registre des congés'!$C$5:$C$200,"&lt;="&amp;('1. Configuration'!$C$9+(20-1)*7+6),'3. Registre des congés'!$D$5:$D$200,"&gt;="&amp;('1. Configuration'!$C$9+(20-1)*7)))</f>
        <v/>
      </c>
      <c r="V24" s="106">
        <f>IF($A24="","",COUNTIFS('3. Registre des congés'!$A$5:$A$200,$A24,'3. Registre des congés'!$F$5:$F$200,"Approuvé",'3. Registre des congés'!$C$5:$C$200,"&lt;="&amp;('1. Configuration'!$C$9+(21-1)*7+6),'3. Registre des congés'!$D$5:$D$200,"&gt;="&amp;('1. Configuration'!$C$9+(21-1)*7)))</f>
        <v/>
      </c>
      <c r="W24" s="106">
        <f>IF($A24="","",COUNTIFS('3. Registre des congés'!$A$5:$A$200,$A24,'3. Registre des congés'!$F$5:$F$200,"Approuvé",'3. Registre des congés'!$C$5:$C$200,"&lt;="&amp;('1. Configuration'!$C$9+(22-1)*7+6),'3. Registre des congés'!$D$5:$D$200,"&gt;="&amp;('1. Configuration'!$C$9+(22-1)*7)))</f>
        <v/>
      </c>
      <c r="X24" s="106">
        <f>IF($A24="","",COUNTIFS('3. Registre des congés'!$A$5:$A$200,$A24,'3. Registre des congés'!$F$5:$F$200,"Approuvé",'3. Registre des congés'!$C$5:$C$200,"&lt;="&amp;('1. Configuration'!$C$9+(23-1)*7+6),'3. Registre des congés'!$D$5:$D$200,"&gt;="&amp;('1. Configuration'!$C$9+(23-1)*7)))</f>
        <v/>
      </c>
      <c r="Y24" s="106">
        <f>IF($A24="","",COUNTIFS('3. Registre des congés'!$A$5:$A$200,$A24,'3. Registre des congés'!$F$5:$F$200,"Approuvé",'3. Registre des congés'!$C$5:$C$200,"&lt;="&amp;('1. Configuration'!$C$9+(24-1)*7+6),'3. Registre des congés'!$D$5:$D$200,"&gt;="&amp;('1. Configuration'!$C$9+(24-1)*7)))</f>
        <v/>
      </c>
      <c r="Z24" s="106">
        <f>IF($A24="","",COUNTIFS('3. Registre des congés'!$A$5:$A$200,$A24,'3. Registre des congés'!$F$5:$F$200,"Approuvé",'3. Registre des congés'!$C$5:$C$200,"&lt;="&amp;('1. Configuration'!$C$9+(25-1)*7+6),'3. Registre des congés'!$D$5:$D$200,"&gt;="&amp;('1. Configuration'!$C$9+(25-1)*7)))</f>
        <v/>
      </c>
      <c r="AA24" s="106">
        <f>IF($A24="","",COUNTIFS('3. Registre des congés'!$A$5:$A$200,$A24,'3. Registre des congés'!$F$5:$F$200,"Approuvé",'3. Registre des congés'!$C$5:$C$200,"&lt;="&amp;('1. Configuration'!$C$9+(26-1)*7+6),'3. Registre des congés'!$D$5:$D$200,"&gt;="&amp;('1. Configuration'!$C$9+(26-1)*7)))</f>
        <v/>
      </c>
      <c r="AB24" s="106">
        <f>IF($A24="","",COUNTIFS('3. Registre des congés'!$A$5:$A$200,$A24,'3. Registre des congés'!$F$5:$F$200,"Approuvé",'3. Registre des congés'!$C$5:$C$200,"&lt;="&amp;('1. Configuration'!$C$9+(27-1)*7+6),'3. Registre des congés'!$D$5:$D$200,"&gt;="&amp;('1. Configuration'!$C$9+(27-1)*7)))</f>
        <v/>
      </c>
      <c r="AC24" s="106">
        <f>IF($A24="","",COUNTIFS('3. Registre des congés'!$A$5:$A$200,$A24,'3. Registre des congés'!$F$5:$F$200,"Approuvé",'3. Registre des congés'!$C$5:$C$200,"&lt;="&amp;('1. Configuration'!$C$9+(28-1)*7+6),'3. Registre des congés'!$D$5:$D$200,"&gt;="&amp;('1. Configuration'!$C$9+(28-1)*7)))</f>
        <v/>
      </c>
      <c r="AD24" s="106">
        <f>IF($A24="","",COUNTIFS('3. Registre des congés'!$A$5:$A$200,$A24,'3. Registre des congés'!$F$5:$F$200,"Approuvé",'3. Registre des congés'!$C$5:$C$200,"&lt;="&amp;('1. Configuration'!$C$9+(29-1)*7+6),'3. Registre des congés'!$D$5:$D$200,"&gt;="&amp;('1. Configuration'!$C$9+(29-1)*7)))</f>
        <v/>
      </c>
      <c r="AE24" s="106">
        <f>IF($A24="","",COUNTIFS('3. Registre des congés'!$A$5:$A$200,$A24,'3. Registre des congés'!$F$5:$F$200,"Approuvé",'3. Registre des congés'!$C$5:$C$200,"&lt;="&amp;('1. Configuration'!$C$9+(30-1)*7+6),'3. Registre des congés'!$D$5:$D$200,"&gt;="&amp;('1. Configuration'!$C$9+(30-1)*7)))</f>
        <v/>
      </c>
      <c r="AF24" s="106">
        <f>IF($A24="","",COUNTIFS('3. Registre des congés'!$A$5:$A$200,$A24,'3. Registre des congés'!$F$5:$F$200,"Approuvé",'3. Registre des congés'!$C$5:$C$200,"&lt;="&amp;('1. Configuration'!$C$9+(31-1)*7+6),'3. Registre des congés'!$D$5:$D$200,"&gt;="&amp;('1. Configuration'!$C$9+(31-1)*7)))</f>
        <v/>
      </c>
      <c r="AG24" s="106">
        <f>IF($A24="","",COUNTIFS('3. Registre des congés'!$A$5:$A$200,$A24,'3. Registre des congés'!$F$5:$F$200,"Approuvé",'3. Registre des congés'!$C$5:$C$200,"&lt;="&amp;('1. Configuration'!$C$9+(32-1)*7+6),'3. Registre des congés'!$D$5:$D$200,"&gt;="&amp;('1. Configuration'!$C$9+(32-1)*7)))</f>
        <v/>
      </c>
      <c r="AH24" s="106">
        <f>IF($A24="","",COUNTIFS('3. Registre des congés'!$A$5:$A$200,$A24,'3. Registre des congés'!$F$5:$F$200,"Approuvé",'3. Registre des congés'!$C$5:$C$200,"&lt;="&amp;('1. Configuration'!$C$9+(33-1)*7+6),'3. Registre des congés'!$D$5:$D$200,"&gt;="&amp;('1. Configuration'!$C$9+(33-1)*7)))</f>
        <v/>
      </c>
      <c r="AI24" s="106">
        <f>IF($A24="","",COUNTIFS('3. Registre des congés'!$A$5:$A$200,$A24,'3. Registre des congés'!$F$5:$F$200,"Approuvé",'3. Registre des congés'!$C$5:$C$200,"&lt;="&amp;('1. Configuration'!$C$9+(34-1)*7+6),'3. Registre des congés'!$D$5:$D$200,"&gt;="&amp;('1. Configuration'!$C$9+(34-1)*7)))</f>
        <v/>
      </c>
      <c r="AJ24" s="106">
        <f>IF($A24="","",COUNTIFS('3. Registre des congés'!$A$5:$A$200,$A24,'3. Registre des congés'!$F$5:$F$200,"Approuvé",'3. Registre des congés'!$C$5:$C$200,"&lt;="&amp;('1. Configuration'!$C$9+(35-1)*7+6),'3. Registre des congés'!$D$5:$D$200,"&gt;="&amp;('1. Configuration'!$C$9+(35-1)*7)))</f>
        <v/>
      </c>
      <c r="AK24" s="106">
        <f>IF($A24="","",COUNTIFS('3. Registre des congés'!$A$5:$A$200,$A24,'3. Registre des congés'!$F$5:$F$200,"Approuvé",'3. Registre des congés'!$C$5:$C$200,"&lt;="&amp;('1. Configuration'!$C$9+(36-1)*7+6),'3. Registre des congés'!$D$5:$D$200,"&gt;="&amp;('1. Configuration'!$C$9+(36-1)*7)))</f>
        <v/>
      </c>
      <c r="AL24" s="106">
        <f>IF($A24="","",COUNTIFS('3. Registre des congés'!$A$5:$A$200,$A24,'3. Registre des congés'!$F$5:$F$200,"Approuvé",'3. Registre des congés'!$C$5:$C$200,"&lt;="&amp;('1. Configuration'!$C$9+(37-1)*7+6),'3. Registre des congés'!$D$5:$D$200,"&gt;="&amp;('1. Configuration'!$C$9+(37-1)*7)))</f>
        <v/>
      </c>
      <c r="AM24" s="106">
        <f>IF($A24="","",COUNTIFS('3. Registre des congés'!$A$5:$A$200,$A24,'3. Registre des congés'!$F$5:$F$200,"Approuvé",'3. Registre des congés'!$C$5:$C$200,"&lt;="&amp;('1. Configuration'!$C$9+(38-1)*7+6),'3. Registre des congés'!$D$5:$D$200,"&gt;="&amp;('1. Configuration'!$C$9+(38-1)*7)))</f>
        <v/>
      </c>
      <c r="AN24" s="106">
        <f>IF($A24="","",COUNTIFS('3. Registre des congés'!$A$5:$A$200,$A24,'3. Registre des congés'!$F$5:$F$200,"Approuvé",'3. Registre des congés'!$C$5:$C$200,"&lt;="&amp;('1. Configuration'!$C$9+(39-1)*7+6),'3. Registre des congés'!$D$5:$D$200,"&gt;="&amp;('1. Configuration'!$C$9+(39-1)*7)))</f>
        <v/>
      </c>
      <c r="AO24" s="106">
        <f>IF($A24="","",COUNTIFS('3. Registre des congés'!$A$5:$A$200,$A24,'3. Registre des congés'!$F$5:$F$200,"Approuvé",'3. Registre des congés'!$C$5:$C$200,"&lt;="&amp;('1. Configuration'!$C$9+(40-1)*7+6),'3. Registre des congés'!$D$5:$D$200,"&gt;="&amp;('1. Configuration'!$C$9+(40-1)*7)))</f>
        <v/>
      </c>
      <c r="AP24" s="106">
        <f>IF($A24="","",COUNTIFS('3. Registre des congés'!$A$5:$A$200,$A24,'3. Registre des congés'!$F$5:$F$200,"Approuvé",'3. Registre des congés'!$C$5:$C$200,"&lt;="&amp;('1. Configuration'!$C$9+(41-1)*7+6),'3. Registre des congés'!$D$5:$D$200,"&gt;="&amp;('1. Configuration'!$C$9+(41-1)*7)))</f>
        <v/>
      </c>
      <c r="AQ24" s="106">
        <f>IF($A24="","",COUNTIFS('3. Registre des congés'!$A$5:$A$200,$A24,'3. Registre des congés'!$F$5:$F$200,"Approuvé",'3. Registre des congés'!$C$5:$C$200,"&lt;="&amp;('1. Configuration'!$C$9+(42-1)*7+6),'3. Registre des congés'!$D$5:$D$200,"&gt;="&amp;('1. Configuration'!$C$9+(42-1)*7)))</f>
        <v/>
      </c>
      <c r="AR24" s="106">
        <f>IF($A24="","",COUNTIFS('3. Registre des congés'!$A$5:$A$200,$A24,'3. Registre des congés'!$F$5:$F$200,"Approuvé",'3. Registre des congés'!$C$5:$C$200,"&lt;="&amp;('1. Configuration'!$C$9+(43-1)*7+6),'3. Registre des congés'!$D$5:$D$200,"&gt;="&amp;('1. Configuration'!$C$9+(43-1)*7)))</f>
        <v/>
      </c>
      <c r="AS24" s="106">
        <f>IF($A24="","",COUNTIFS('3. Registre des congés'!$A$5:$A$200,$A24,'3. Registre des congés'!$F$5:$F$200,"Approuvé",'3. Registre des congés'!$C$5:$C$200,"&lt;="&amp;('1. Configuration'!$C$9+(44-1)*7+6),'3. Registre des congés'!$D$5:$D$200,"&gt;="&amp;('1. Configuration'!$C$9+(44-1)*7)))</f>
        <v/>
      </c>
      <c r="AT24" s="106">
        <f>IF($A24="","",COUNTIFS('3. Registre des congés'!$A$5:$A$200,$A24,'3. Registre des congés'!$F$5:$F$200,"Approuvé",'3. Registre des congés'!$C$5:$C$200,"&lt;="&amp;('1. Configuration'!$C$9+(45-1)*7+6),'3. Registre des congés'!$D$5:$D$200,"&gt;="&amp;('1. Configuration'!$C$9+(45-1)*7)))</f>
        <v/>
      </c>
      <c r="AU24" s="106">
        <f>IF($A24="","",COUNTIFS('3. Registre des congés'!$A$5:$A$200,$A24,'3. Registre des congés'!$F$5:$F$200,"Approuvé",'3. Registre des congés'!$C$5:$C$200,"&lt;="&amp;('1. Configuration'!$C$9+(46-1)*7+6),'3. Registre des congés'!$D$5:$D$200,"&gt;="&amp;('1. Configuration'!$C$9+(46-1)*7)))</f>
        <v/>
      </c>
      <c r="AV24" s="106">
        <f>IF($A24="","",COUNTIFS('3. Registre des congés'!$A$5:$A$200,$A24,'3. Registre des congés'!$F$5:$F$200,"Approuvé",'3. Registre des congés'!$C$5:$C$200,"&lt;="&amp;('1. Configuration'!$C$9+(47-1)*7+6),'3. Registre des congés'!$D$5:$D$200,"&gt;="&amp;('1. Configuration'!$C$9+(47-1)*7)))</f>
        <v/>
      </c>
      <c r="AW24" s="106">
        <f>IF($A24="","",COUNTIFS('3. Registre des congés'!$A$5:$A$200,$A24,'3. Registre des congés'!$F$5:$F$200,"Approuvé",'3. Registre des congés'!$C$5:$C$200,"&lt;="&amp;('1. Configuration'!$C$9+(48-1)*7+6),'3. Registre des congés'!$D$5:$D$200,"&gt;="&amp;('1. Configuration'!$C$9+(48-1)*7)))</f>
        <v/>
      </c>
      <c r="AX24" s="106">
        <f>IF($A24="","",COUNTIFS('3. Registre des congés'!$A$5:$A$200,$A24,'3. Registre des congés'!$F$5:$F$200,"Approuvé",'3. Registre des congés'!$C$5:$C$200,"&lt;="&amp;('1. Configuration'!$C$9+(49-1)*7+6),'3. Registre des congés'!$D$5:$D$200,"&gt;="&amp;('1. Configuration'!$C$9+(49-1)*7)))</f>
        <v/>
      </c>
      <c r="AY24" s="106">
        <f>IF($A24="","",COUNTIFS('3. Registre des congés'!$A$5:$A$200,$A24,'3. Registre des congés'!$F$5:$F$200,"Approuvé",'3. Registre des congés'!$C$5:$C$200,"&lt;="&amp;('1. Configuration'!$C$9+(50-1)*7+6),'3. Registre des congés'!$D$5:$D$200,"&gt;="&amp;('1. Configuration'!$C$9+(50-1)*7)))</f>
        <v/>
      </c>
      <c r="AZ24" s="106">
        <f>IF($A24="","",COUNTIFS('3. Registre des congés'!$A$5:$A$200,$A24,'3. Registre des congés'!$F$5:$F$200,"Approuvé",'3. Registre des congés'!$C$5:$C$200,"&lt;="&amp;('1. Configuration'!$C$9+(51-1)*7+6),'3. Registre des congés'!$D$5:$D$200,"&gt;="&amp;('1. Configuration'!$C$9+(51-1)*7)))</f>
        <v/>
      </c>
      <c r="BA24" s="106">
        <f>IF($A24="","",COUNTIFS('3. Registre des congés'!$A$5:$A$200,$A24,'3. Registre des congés'!$F$5:$F$200,"Approuvé",'3. Registre des congés'!$C$5:$C$200,"&lt;="&amp;('1. Configuration'!$C$9+(52-1)*7+6),'3. Registre des congés'!$D$5:$D$200,"&gt;="&amp;('1. Configuration'!$C$9+(52-1)*7)))</f>
        <v/>
      </c>
    </row>
    <row r="25" ht="18" customHeight="1" s="55">
      <c r="A25" s="105">
        <f>IF('2. Employés'!A25="","",'2. Employés'!A25)</f>
        <v/>
      </c>
      <c r="B25" s="106">
        <f>IF($A25="","",COUNTIFS('3. Registre des congés'!$A$5:$A$200,$A25,'3. Registre des congés'!$F$5:$F$200,"Approuvé",'3. Registre des congés'!$C$5:$C$200,"&lt;="&amp;('1. Configuration'!$C$9+(1-1)*7+6),'3. Registre des congés'!$D$5:$D$200,"&gt;="&amp;('1. Configuration'!$C$9+(1-1)*7)))</f>
        <v/>
      </c>
      <c r="C25" s="106">
        <f>IF($A25="","",COUNTIFS('3. Registre des congés'!$A$5:$A$200,$A25,'3. Registre des congés'!$F$5:$F$200,"Approuvé",'3. Registre des congés'!$C$5:$C$200,"&lt;="&amp;('1. Configuration'!$C$9+(2-1)*7+6),'3. Registre des congés'!$D$5:$D$200,"&gt;="&amp;('1. Configuration'!$C$9+(2-1)*7)))</f>
        <v/>
      </c>
      <c r="D25" s="106">
        <f>IF($A25="","",COUNTIFS('3. Registre des congés'!$A$5:$A$200,$A25,'3. Registre des congés'!$F$5:$F$200,"Approuvé",'3. Registre des congés'!$C$5:$C$200,"&lt;="&amp;('1. Configuration'!$C$9+(3-1)*7+6),'3. Registre des congés'!$D$5:$D$200,"&gt;="&amp;('1. Configuration'!$C$9+(3-1)*7)))</f>
        <v/>
      </c>
      <c r="E25" s="106">
        <f>IF($A25="","",COUNTIFS('3. Registre des congés'!$A$5:$A$200,$A25,'3. Registre des congés'!$F$5:$F$200,"Approuvé",'3. Registre des congés'!$C$5:$C$200,"&lt;="&amp;('1. Configuration'!$C$9+(4-1)*7+6),'3. Registre des congés'!$D$5:$D$200,"&gt;="&amp;('1. Configuration'!$C$9+(4-1)*7)))</f>
        <v/>
      </c>
      <c r="F25" s="106">
        <f>IF($A25="","",COUNTIFS('3. Registre des congés'!$A$5:$A$200,$A25,'3. Registre des congés'!$F$5:$F$200,"Approuvé",'3. Registre des congés'!$C$5:$C$200,"&lt;="&amp;('1. Configuration'!$C$9+(5-1)*7+6),'3. Registre des congés'!$D$5:$D$200,"&gt;="&amp;('1. Configuration'!$C$9+(5-1)*7)))</f>
        <v/>
      </c>
      <c r="G25" s="106">
        <f>IF($A25="","",COUNTIFS('3. Registre des congés'!$A$5:$A$200,$A25,'3. Registre des congés'!$F$5:$F$200,"Approuvé",'3. Registre des congés'!$C$5:$C$200,"&lt;="&amp;('1. Configuration'!$C$9+(6-1)*7+6),'3. Registre des congés'!$D$5:$D$200,"&gt;="&amp;('1. Configuration'!$C$9+(6-1)*7)))</f>
        <v/>
      </c>
      <c r="H25" s="106">
        <f>IF($A25="","",COUNTIFS('3. Registre des congés'!$A$5:$A$200,$A25,'3. Registre des congés'!$F$5:$F$200,"Approuvé",'3. Registre des congés'!$C$5:$C$200,"&lt;="&amp;('1. Configuration'!$C$9+(7-1)*7+6),'3. Registre des congés'!$D$5:$D$200,"&gt;="&amp;('1. Configuration'!$C$9+(7-1)*7)))</f>
        <v/>
      </c>
      <c r="I25" s="106">
        <f>IF($A25="","",COUNTIFS('3. Registre des congés'!$A$5:$A$200,$A25,'3. Registre des congés'!$F$5:$F$200,"Approuvé",'3. Registre des congés'!$C$5:$C$200,"&lt;="&amp;('1. Configuration'!$C$9+(8-1)*7+6),'3. Registre des congés'!$D$5:$D$200,"&gt;="&amp;('1. Configuration'!$C$9+(8-1)*7)))</f>
        <v/>
      </c>
      <c r="J25" s="106">
        <f>IF($A25="","",COUNTIFS('3. Registre des congés'!$A$5:$A$200,$A25,'3. Registre des congés'!$F$5:$F$200,"Approuvé",'3. Registre des congés'!$C$5:$C$200,"&lt;="&amp;('1. Configuration'!$C$9+(9-1)*7+6),'3. Registre des congés'!$D$5:$D$200,"&gt;="&amp;('1. Configuration'!$C$9+(9-1)*7)))</f>
        <v/>
      </c>
      <c r="K25" s="106">
        <f>IF($A25="","",COUNTIFS('3. Registre des congés'!$A$5:$A$200,$A25,'3. Registre des congés'!$F$5:$F$200,"Approuvé",'3. Registre des congés'!$C$5:$C$200,"&lt;="&amp;('1. Configuration'!$C$9+(10-1)*7+6),'3. Registre des congés'!$D$5:$D$200,"&gt;="&amp;('1. Configuration'!$C$9+(10-1)*7)))</f>
        <v/>
      </c>
      <c r="L25" s="106">
        <f>IF($A25="","",COUNTIFS('3. Registre des congés'!$A$5:$A$200,$A25,'3. Registre des congés'!$F$5:$F$200,"Approuvé",'3. Registre des congés'!$C$5:$C$200,"&lt;="&amp;('1. Configuration'!$C$9+(11-1)*7+6),'3. Registre des congés'!$D$5:$D$200,"&gt;="&amp;('1. Configuration'!$C$9+(11-1)*7)))</f>
        <v/>
      </c>
      <c r="M25" s="106">
        <f>IF($A25="","",COUNTIFS('3. Registre des congés'!$A$5:$A$200,$A25,'3. Registre des congés'!$F$5:$F$200,"Approuvé",'3. Registre des congés'!$C$5:$C$200,"&lt;="&amp;('1. Configuration'!$C$9+(12-1)*7+6),'3. Registre des congés'!$D$5:$D$200,"&gt;="&amp;('1. Configuration'!$C$9+(12-1)*7)))</f>
        <v/>
      </c>
      <c r="N25" s="106">
        <f>IF($A25="","",COUNTIFS('3. Registre des congés'!$A$5:$A$200,$A25,'3. Registre des congés'!$F$5:$F$200,"Approuvé",'3. Registre des congés'!$C$5:$C$200,"&lt;="&amp;('1. Configuration'!$C$9+(13-1)*7+6),'3. Registre des congés'!$D$5:$D$200,"&gt;="&amp;('1. Configuration'!$C$9+(13-1)*7)))</f>
        <v/>
      </c>
      <c r="O25" s="106">
        <f>IF($A25="","",COUNTIFS('3. Registre des congés'!$A$5:$A$200,$A25,'3. Registre des congés'!$F$5:$F$200,"Approuvé",'3. Registre des congés'!$C$5:$C$200,"&lt;="&amp;('1. Configuration'!$C$9+(14-1)*7+6),'3. Registre des congés'!$D$5:$D$200,"&gt;="&amp;('1. Configuration'!$C$9+(14-1)*7)))</f>
        <v/>
      </c>
      <c r="P25" s="106">
        <f>IF($A25="","",COUNTIFS('3. Registre des congés'!$A$5:$A$200,$A25,'3. Registre des congés'!$F$5:$F$200,"Approuvé",'3. Registre des congés'!$C$5:$C$200,"&lt;="&amp;('1. Configuration'!$C$9+(15-1)*7+6),'3. Registre des congés'!$D$5:$D$200,"&gt;="&amp;('1. Configuration'!$C$9+(15-1)*7)))</f>
        <v/>
      </c>
      <c r="Q25" s="106">
        <f>IF($A25="","",COUNTIFS('3. Registre des congés'!$A$5:$A$200,$A25,'3. Registre des congés'!$F$5:$F$200,"Approuvé",'3. Registre des congés'!$C$5:$C$200,"&lt;="&amp;('1. Configuration'!$C$9+(16-1)*7+6),'3. Registre des congés'!$D$5:$D$200,"&gt;="&amp;('1. Configuration'!$C$9+(16-1)*7)))</f>
        <v/>
      </c>
      <c r="R25" s="106">
        <f>IF($A25="","",COUNTIFS('3. Registre des congés'!$A$5:$A$200,$A25,'3. Registre des congés'!$F$5:$F$200,"Approuvé",'3. Registre des congés'!$C$5:$C$200,"&lt;="&amp;('1. Configuration'!$C$9+(17-1)*7+6),'3. Registre des congés'!$D$5:$D$200,"&gt;="&amp;('1. Configuration'!$C$9+(17-1)*7)))</f>
        <v/>
      </c>
      <c r="S25" s="106">
        <f>IF($A25="","",COUNTIFS('3. Registre des congés'!$A$5:$A$200,$A25,'3. Registre des congés'!$F$5:$F$200,"Approuvé",'3. Registre des congés'!$C$5:$C$200,"&lt;="&amp;('1. Configuration'!$C$9+(18-1)*7+6),'3. Registre des congés'!$D$5:$D$200,"&gt;="&amp;('1. Configuration'!$C$9+(18-1)*7)))</f>
        <v/>
      </c>
      <c r="T25" s="106">
        <f>IF($A25="","",COUNTIFS('3. Registre des congés'!$A$5:$A$200,$A25,'3. Registre des congés'!$F$5:$F$200,"Approuvé",'3. Registre des congés'!$C$5:$C$200,"&lt;="&amp;('1. Configuration'!$C$9+(19-1)*7+6),'3. Registre des congés'!$D$5:$D$200,"&gt;="&amp;('1. Configuration'!$C$9+(19-1)*7)))</f>
        <v/>
      </c>
      <c r="U25" s="106">
        <f>IF($A25="","",COUNTIFS('3. Registre des congés'!$A$5:$A$200,$A25,'3. Registre des congés'!$F$5:$F$200,"Approuvé",'3. Registre des congés'!$C$5:$C$200,"&lt;="&amp;('1. Configuration'!$C$9+(20-1)*7+6),'3. Registre des congés'!$D$5:$D$200,"&gt;="&amp;('1. Configuration'!$C$9+(20-1)*7)))</f>
        <v/>
      </c>
      <c r="V25" s="106">
        <f>IF($A25="","",COUNTIFS('3. Registre des congés'!$A$5:$A$200,$A25,'3. Registre des congés'!$F$5:$F$200,"Approuvé",'3. Registre des congés'!$C$5:$C$200,"&lt;="&amp;('1. Configuration'!$C$9+(21-1)*7+6),'3. Registre des congés'!$D$5:$D$200,"&gt;="&amp;('1. Configuration'!$C$9+(21-1)*7)))</f>
        <v/>
      </c>
      <c r="W25" s="106">
        <f>IF($A25="","",COUNTIFS('3. Registre des congés'!$A$5:$A$200,$A25,'3. Registre des congés'!$F$5:$F$200,"Approuvé",'3. Registre des congés'!$C$5:$C$200,"&lt;="&amp;('1. Configuration'!$C$9+(22-1)*7+6),'3. Registre des congés'!$D$5:$D$200,"&gt;="&amp;('1. Configuration'!$C$9+(22-1)*7)))</f>
        <v/>
      </c>
      <c r="X25" s="106">
        <f>IF($A25="","",COUNTIFS('3. Registre des congés'!$A$5:$A$200,$A25,'3. Registre des congés'!$F$5:$F$200,"Approuvé",'3. Registre des congés'!$C$5:$C$200,"&lt;="&amp;('1. Configuration'!$C$9+(23-1)*7+6),'3. Registre des congés'!$D$5:$D$200,"&gt;="&amp;('1. Configuration'!$C$9+(23-1)*7)))</f>
        <v/>
      </c>
      <c r="Y25" s="106">
        <f>IF($A25="","",COUNTIFS('3. Registre des congés'!$A$5:$A$200,$A25,'3. Registre des congés'!$F$5:$F$200,"Approuvé",'3. Registre des congés'!$C$5:$C$200,"&lt;="&amp;('1. Configuration'!$C$9+(24-1)*7+6),'3. Registre des congés'!$D$5:$D$200,"&gt;="&amp;('1. Configuration'!$C$9+(24-1)*7)))</f>
        <v/>
      </c>
      <c r="Z25" s="106">
        <f>IF($A25="","",COUNTIFS('3. Registre des congés'!$A$5:$A$200,$A25,'3. Registre des congés'!$F$5:$F$200,"Approuvé",'3. Registre des congés'!$C$5:$C$200,"&lt;="&amp;('1. Configuration'!$C$9+(25-1)*7+6),'3. Registre des congés'!$D$5:$D$200,"&gt;="&amp;('1. Configuration'!$C$9+(25-1)*7)))</f>
        <v/>
      </c>
      <c r="AA25" s="106">
        <f>IF($A25="","",COUNTIFS('3. Registre des congés'!$A$5:$A$200,$A25,'3. Registre des congés'!$F$5:$F$200,"Approuvé",'3. Registre des congés'!$C$5:$C$200,"&lt;="&amp;('1. Configuration'!$C$9+(26-1)*7+6),'3. Registre des congés'!$D$5:$D$200,"&gt;="&amp;('1. Configuration'!$C$9+(26-1)*7)))</f>
        <v/>
      </c>
      <c r="AB25" s="106">
        <f>IF($A25="","",COUNTIFS('3. Registre des congés'!$A$5:$A$200,$A25,'3. Registre des congés'!$F$5:$F$200,"Approuvé",'3. Registre des congés'!$C$5:$C$200,"&lt;="&amp;('1. Configuration'!$C$9+(27-1)*7+6),'3. Registre des congés'!$D$5:$D$200,"&gt;="&amp;('1. Configuration'!$C$9+(27-1)*7)))</f>
        <v/>
      </c>
      <c r="AC25" s="106">
        <f>IF($A25="","",COUNTIFS('3. Registre des congés'!$A$5:$A$200,$A25,'3. Registre des congés'!$F$5:$F$200,"Approuvé",'3. Registre des congés'!$C$5:$C$200,"&lt;="&amp;('1. Configuration'!$C$9+(28-1)*7+6),'3. Registre des congés'!$D$5:$D$200,"&gt;="&amp;('1. Configuration'!$C$9+(28-1)*7)))</f>
        <v/>
      </c>
      <c r="AD25" s="106">
        <f>IF($A25="","",COUNTIFS('3. Registre des congés'!$A$5:$A$200,$A25,'3. Registre des congés'!$F$5:$F$200,"Approuvé",'3. Registre des congés'!$C$5:$C$200,"&lt;="&amp;('1. Configuration'!$C$9+(29-1)*7+6),'3. Registre des congés'!$D$5:$D$200,"&gt;="&amp;('1. Configuration'!$C$9+(29-1)*7)))</f>
        <v/>
      </c>
      <c r="AE25" s="106">
        <f>IF($A25="","",COUNTIFS('3. Registre des congés'!$A$5:$A$200,$A25,'3. Registre des congés'!$F$5:$F$200,"Approuvé",'3. Registre des congés'!$C$5:$C$200,"&lt;="&amp;('1. Configuration'!$C$9+(30-1)*7+6),'3. Registre des congés'!$D$5:$D$200,"&gt;="&amp;('1. Configuration'!$C$9+(30-1)*7)))</f>
        <v/>
      </c>
      <c r="AF25" s="106">
        <f>IF($A25="","",COUNTIFS('3. Registre des congés'!$A$5:$A$200,$A25,'3. Registre des congés'!$F$5:$F$200,"Approuvé",'3. Registre des congés'!$C$5:$C$200,"&lt;="&amp;('1. Configuration'!$C$9+(31-1)*7+6),'3. Registre des congés'!$D$5:$D$200,"&gt;="&amp;('1. Configuration'!$C$9+(31-1)*7)))</f>
        <v/>
      </c>
      <c r="AG25" s="106">
        <f>IF($A25="","",COUNTIFS('3. Registre des congés'!$A$5:$A$200,$A25,'3. Registre des congés'!$F$5:$F$200,"Approuvé",'3. Registre des congés'!$C$5:$C$200,"&lt;="&amp;('1. Configuration'!$C$9+(32-1)*7+6),'3. Registre des congés'!$D$5:$D$200,"&gt;="&amp;('1. Configuration'!$C$9+(32-1)*7)))</f>
        <v/>
      </c>
      <c r="AH25" s="106">
        <f>IF($A25="","",COUNTIFS('3. Registre des congés'!$A$5:$A$200,$A25,'3. Registre des congés'!$F$5:$F$200,"Approuvé",'3. Registre des congés'!$C$5:$C$200,"&lt;="&amp;('1. Configuration'!$C$9+(33-1)*7+6),'3. Registre des congés'!$D$5:$D$200,"&gt;="&amp;('1. Configuration'!$C$9+(33-1)*7)))</f>
        <v/>
      </c>
      <c r="AI25" s="106">
        <f>IF($A25="","",COUNTIFS('3. Registre des congés'!$A$5:$A$200,$A25,'3. Registre des congés'!$F$5:$F$200,"Approuvé",'3. Registre des congés'!$C$5:$C$200,"&lt;="&amp;('1. Configuration'!$C$9+(34-1)*7+6),'3. Registre des congés'!$D$5:$D$200,"&gt;="&amp;('1. Configuration'!$C$9+(34-1)*7)))</f>
        <v/>
      </c>
      <c r="AJ25" s="106">
        <f>IF($A25="","",COUNTIFS('3. Registre des congés'!$A$5:$A$200,$A25,'3. Registre des congés'!$F$5:$F$200,"Approuvé",'3. Registre des congés'!$C$5:$C$200,"&lt;="&amp;('1. Configuration'!$C$9+(35-1)*7+6),'3. Registre des congés'!$D$5:$D$200,"&gt;="&amp;('1. Configuration'!$C$9+(35-1)*7)))</f>
        <v/>
      </c>
      <c r="AK25" s="106">
        <f>IF($A25="","",COUNTIFS('3. Registre des congés'!$A$5:$A$200,$A25,'3. Registre des congés'!$F$5:$F$200,"Approuvé",'3. Registre des congés'!$C$5:$C$200,"&lt;="&amp;('1. Configuration'!$C$9+(36-1)*7+6),'3. Registre des congés'!$D$5:$D$200,"&gt;="&amp;('1. Configuration'!$C$9+(36-1)*7)))</f>
        <v/>
      </c>
      <c r="AL25" s="106">
        <f>IF($A25="","",COUNTIFS('3. Registre des congés'!$A$5:$A$200,$A25,'3. Registre des congés'!$F$5:$F$200,"Approuvé",'3. Registre des congés'!$C$5:$C$200,"&lt;="&amp;('1. Configuration'!$C$9+(37-1)*7+6),'3. Registre des congés'!$D$5:$D$200,"&gt;="&amp;('1. Configuration'!$C$9+(37-1)*7)))</f>
        <v/>
      </c>
      <c r="AM25" s="106">
        <f>IF($A25="","",COUNTIFS('3. Registre des congés'!$A$5:$A$200,$A25,'3. Registre des congés'!$F$5:$F$200,"Approuvé",'3. Registre des congés'!$C$5:$C$200,"&lt;="&amp;('1. Configuration'!$C$9+(38-1)*7+6),'3. Registre des congés'!$D$5:$D$200,"&gt;="&amp;('1. Configuration'!$C$9+(38-1)*7)))</f>
        <v/>
      </c>
      <c r="AN25" s="106">
        <f>IF($A25="","",COUNTIFS('3. Registre des congés'!$A$5:$A$200,$A25,'3. Registre des congés'!$F$5:$F$200,"Approuvé",'3. Registre des congés'!$C$5:$C$200,"&lt;="&amp;('1. Configuration'!$C$9+(39-1)*7+6),'3. Registre des congés'!$D$5:$D$200,"&gt;="&amp;('1. Configuration'!$C$9+(39-1)*7)))</f>
        <v/>
      </c>
      <c r="AO25" s="106">
        <f>IF($A25="","",COUNTIFS('3. Registre des congés'!$A$5:$A$200,$A25,'3. Registre des congés'!$F$5:$F$200,"Approuvé",'3. Registre des congés'!$C$5:$C$200,"&lt;="&amp;('1. Configuration'!$C$9+(40-1)*7+6),'3. Registre des congés'!$D$5:$D$200,"&gt;="&amp;('1. Configuration'!$C$9+(40-1)*7)))</f>
        <v/>
      </c>
      <c r="AP25" s="106">
        <f>IF($A25="","",COUNTIFS('3. Registre des congés'!$A$5:$A$200,$A25,'3. Registre des congés'!$F$5:$F$200,"Approuvé",'3. Registre des congés'!$C$5:$C$200,"&lt;="&amp;('1. Configuration'!$C$9+(41-1)*7+6),'3. Registre des congés'!$D$5:$D$200,"&gt;="&amp;('1. Configuration'!$C$9+(41-1)*7)))</f>
        <v/>
      </c>
      <c r="AQ25" s="106">
        <f>IF($A25="","",COUNTIFS('3. Registre des congés'!$A$5:$A$200,$A25,'3. Registre des congés'!$F$5:$F$200,"Approuvé",'3. Registre des congés'!$C$5:$C$200,"&lt;="&amp;('1. Configuration'!$C$9+(42-1)*7+6),'3. Registre des congés'!$D$5:$D$200,"&gt;="&amp;('1. Configuration'!$C$9+(42-1)*7)))</f>
        <v/>
      </c>
      <c r="AR25" s="106">
        <f>IF($A25="","",COUNTIFS('3. Registre des congés'!$A$5:$A$200,$A25,'3. Registre des congés'!$F$5:$F$200,"Approuvé",'3. Registre des congés'!$C$5:$C$200,"&lt;="&amp;('1. Configuration'!$C$9+(43-1)*7+6),'3. Registre des congés'!$D$5:$D$200,"&gt;="&amp;('1. Configuration'!$C$9+(43-1)*7)))</f>
        <v/>
      </c>
      <c r="AS25" s="106">
        <f>IF($A25="","",COUNTIFS('3. Registre des congés'!$A$5:$A$200,$A25,'3. Registre des congés'!$F$5:$F$200,"Approuvé",'3. Registre des congés'!$C$5:$C$200,"&lt;="&amp;('1. Configuration'!$C$9+(44-1)*7+6),'3. Registre des congés'!$D$5:$D$200,"&gt;="&amp;('1. Configuration'!$C$9+(44-1)*7)))</f>
        <v/>
      </c>
      <c r="AT25" s="106">
        <f>IF($A25="","",COUNTIFS('3. Registre des congés'!$A$5:$A$200,$A25,'3. Registre des congés'!$F$5:$F$200,"Approuvé",'3. Registre des congés'!$C$5:$C$200,"&lt;="&amp;('1. Configuration'!$C$9+(45-1)*7+6),'3. Registre des congés'!$D$5:$D$200,"&gt;="&amp;('1. Configuration'!$C$9+(45-1)*7)))</f>
        <v/>
      </c>
      <c r="AU25" s="106">
        <f>IF($A25="","",COUNTIFS('3. Registre des congés'!$A$5:$A$200,$A25,'3. Registre des congés'!$F$5:$F$200,"Approuvé",'3. Registre des congés'!$C$5:$C$200,"&lt;="&amp;('1. Configuration'!$C$9+(46-1)*7+6),'3. Registre des congés'!$D$5:$D$200,"&gt;="&amp;('1. Configuration'!$C$9+(46-1)*7)))</f>
        <v/>
      </c>
      <c r="AV25" s="106">
        <f>IF($A25="","",COUNTIFS('3. Registre des congés'!$A$5:$A$200,$A25,'3. Registre des congés'!$F$5:$F$200,"Approuvé",'3. Registre des congés'!$C$5:$C$200,"&lt;="&amp;('1. Configuration'!$C$9+(47-1)*7+6),'3. Registre des congés'!$D$5:$D$200,"&gt;="&amp;('1. Configuration'!$C$9+(47-1)*7)))</f>
        <v/>
      </c>
      <c r="AW25" s="106">
        <f>IF($A25="","",COUNTIFS('3. Registre des congés'!$A$5:$A$200,$A25,'3. Registre des congés'!$F$5:$F$200,"Approuvé",'3. Registre des congés'!$C$5:$C$200,"&lt;="&amp;('1. Configuration'!$C$9+(48-1)*7+6),'3. Registre des congés'!$D$5:$D$200,"&gt;="&amp;('1. Configuration'!$C$9+(48-1)*7)))</f>
        <v/>
      </c>
      <c r="AX25" s="106">
        <f>IF($A25="","",COUNTIFS('3. Registre des congés'!$A$5:$A$200,$A25,'3. Registre des congés'!$F$5:$F$200,"Approuvé",'3. Registre des congés'!$C$5:$C$200,"&lt;="&amp;('1. Configuration'!$C$9+(49-1)*7+6),'3. Registre des congés'!$D$5:$D$200,"&gt;="&amp;('1. Configuration'!$C$9+(49-1)*7)))</f>
        <v/>
      </c>
      <c r="AY25" s="106">
        <f>IF($A25="","",COUNTIFS('3. Registre des congés'!$A$5:$A$200,$A25,'3. Registre des congés'!$F$5:$F$200,"Approuvé",'3. Registre des congés'!$C$5:$C$200,"&lt;="&amp;('1. Configuration'!$C$9+(50-1)*7+6),'3. Registre des congés'!$D$5:$D$200,"&gt;="&amp;('1. Configuration'!$C$9+(50-1)*7)))</f>
        <v/>
      </c>
      <c r="AZ25" s="106">
        <f>IF($A25="","",COUNTIFS('3. Registre des congés'!$A$5:$A$200,$A25,'3. Registre des congés'!$F$5:$F$200,"Approuvé",'3. Registre des congés'!$C$5:$C$200,"&lt;="&amp;('1. Configuration'!$C$9+(51-1)*7+6),'3. Registre des congés'!$D$5:$D$200,"&gt;="&amp;('1. Configuration'!$C$9+(51-1)*7)))</f>
        <v/>
      </c>
      <c r="BA25" s="106">
        <f>IF($A25="","",COUNTIFS('3. Registre des congés'!$A$5:$A$200,$A25,'3. Registre des congés'!$F$5:$F$200,"Approuvé",'3. Registre des congés'!$C$5:$C$200,"&lt;="&amp;('1. Configuration'!$C$9+(52-1)*7+6),'3. Registre des congés'!$D$5:$D$200,"&gt;="&amp;('1. Configuration'!$C$9+(52-1)*7)))</f>
        <v/>
      </c>
    </row>
    <row r="26" ht="18" customHeight="1" s="55">
      <c r="A26" s="105">
        <f>IF('2. Employés'!A26="","",'2. Employés'!A26)</f>
        <v/>
      </c>
      <c r="B26" s="106">
        <f>IF($A26="","",COUNTIFS('3. Registre des congés'!$A$5:$A$200,$A26,'3. Registre des congés'!$F$5:$F$200,"Approuvé",'3. Registre des congés'!$C$5:$C$200,"&lt;="&amp;('1. Configuration'!$C$9+(1-1)*7+6),'3. Registre des congés'!$D$5:$D$200,"&gt;="&amp;('1. Configuration'!$C$9+(1-1)*7)))</f>
        <v/>
      </c>
      <c r="C26" s="106">
        <f>IF($A26="","",COUNTIFS('3. Registre des congés'!$A$5:$A$200,$A26,'3. Registre des congés'!$F$5:$F$200,"Approuvé",'3. Registre des congés'!$C$5:$C$200,"&lt;="&amp;('1. Configuration'!$C$9+(2-1)*7+6),'3. Registre des congés'!$D$5:$D$200,"&gt;="&amp;('1. Configuration'!$C$9+(2-1)*7)))</f>
        <v/>
      </c>
      <c r="D26" s="106">
        <f>IF($A26="","",COUNTIFS('3. Registre des congés'!$A$5:$A$200,$A26,'3. Registre des congés'!$F$5:$F$200,"Approuvé",'3. Registre des congés'!$C$5:$C$200,"&lt;="&amp;('1. Configuration'!$C$9+(3-1)*7+6),'3. Registre des congés'!$D$5:$D$200,"&gt;="&amp;('1. Configuration'!$C$9+(3-1)*7)))</f>
        <v/>
      </c>
      <c r="E26" s="106">
        <f>IF($A26="","",COUNTIFS('3. Registre des congés'!$A$5:$A$200,$A26,'3. Registre des congés'!$F$5:$F$200,"Approuvé",'3. Registre des congés'!$C$5:$C$200,"&lt;="&amp;('1. Configuration'!$C$9+(4-1)*7+6),'3. Registre des congés'!$D$5:$D$200,"&gt;="&amp;('1. Configuration'!$C$9+(4-1)*7)))</f>
        <v/>
      </c>
      <c r="F26" s="106">
        <f>IF($A26="","",COUNTIFS('3. Registre des congés'!$A$5:$A$200,$A26,'3. Registre des congés'!$F$5:$F$200,"Approuvé",'3. Registre des congés'!$C$5:$C$200,"&lt;="&amp;('1. Configuration'!$C$9+(5-1)*7+6),'3. Registre des congés'!$D$5:$D$200,"&gt;="&amp;('1. Configuration'!$C$9+(5-1)*7)))</f>
        <v/>
      </c>
      <c r="G26" s="106">
        <f>IF($A26="","",COUNTIFS('3. Registre des congés'!$A$5:$A$200,$A26,'3. Registre des congés'!$F$5:$F$200,"Approuvé",'3. Registre des congés'!$C$5:$C$200,"&lt;="&amp;('1. Configuration'!$C$9+(6-1)*7+6),'3. Registre des congés'!$D$5:$D$200,"&gt;="&amp;('1. Configuration'!$C$9+(6-1)*7)))</f>
        <v/>
      </c>
      <c r="H26" s="106">
        <f>IF($A26="","",COUNTIFS('3. Registre des congés'!$A$5:$A$200,$A26,'3. Registre des congés'!$F$5:$F$200,"Approuvé",'3. Registre des congés'!$C$5:$C$200,"&lt;="&amp;('1. Configuration'!$C$9+(7-1)*7+6),'3. Registre des congés'!$D$5:$D$200,"&gt;="&amp;('1. Configuration'!$C$9+(7-1)*7)))</f>
        <v/>
      </c>
      <c r="I26" s="106">
        <f>IF($A26="","",COUNTIFS('3. Registre des congés'!$A$5:$A$200,$A26,'3. Registre des congés'!$F$5:$F$200,"Approuvé",'3. Registre des congés'!$C$5:$C$200,"&lt;="&amp;('1. Configuration'!$C$9+(8-1)*7+6),'3. Registre des congés'!$D$5:$D$200,"&gt;="&amp;('1. Configuration'!$C$9+(8-1)*7)))</f>
        <v/>
      </c>
      <c r="J26" s="106">
        <f>IF($A26="","",COUNTIFS('3. Registre des congés'!$A$5:$A$200,$A26,'3. Registre des congés'!$F$5:$F$200,"Approuvé",'3. Registre des congés'!$C$5:$C$200,"&lt;="&amp;('1. Configuration'!$C$9+(9-1)*7+6),'3. Registre des congés'!$D$5:$D$200,"&gt;="&amp;('1. Configuration'!$C$9+(9-1)*7)))</f>
        <v/>
      </c>
      <c r="K26" s="106">
        <f>IF($A26="","",COUNTIFS('3. Registre des congés'!$A$5:$A$200,$A26,'3. Registre des congés'!$F$5:$F$200,"Approuvé",'3. Registre des congés'!$C$5:$C$200,"&lt;="&amp;('1. Configuration'!$C$9+(10-1)*7+6),'3. Registre des congés'!$D$5:$D$200,"&gt;="&amp;('1. Configuration'!$C$9+(10-1)*7)))</f>
        <v/>
      </c>
      <c r="L26" s="106">
        <f>IF($A26="","",COUNTIFS('3. Registre des congés'!$A$5:$A$200,$A26,'3. Registre des congés'!$F$5:$F$200,"Approuvé",'3. Registre des congés'!$C$5:$C$200,"&lt;="&amp;('1. Configuration'!$C$9+(11-1)*7+6),'3. Registre des congés'!$D$5:$D$200,"&gt;="&amp;('1. Configuration'!$C$9+(11-1)*7)))</f>
        <v/>
      </c>
      <c r="M26" s="106">
        <f>IF($A26="","",COUNTIFS('3. Registre des congés'!$A$5:$A$200,$A26,'3. Registre des congés'!$F$5:$F$200,"Approuvé",'3. Registre des congés'!$C$5:$C$200,"&lt;="&amp;('1. Configuration'!$C$9+(12-1)*7+6),'3. Registre des congés'!$D$5:$D$200,"&gt;="&amp;('1. Configuration'!$C$9+(12-1)*7)))</f>
        <v/>
      </c>
      <c r="N26" s="106">
        <f>IF($A26="","",COUNTIFS('3. Registre des congés'!$A$5:$A$200,$A26,'3. Registre des congés'!$F$5:$F$200,"Approuvé",'3. Registre des congés'!$C$5:$C$200,"&lt;="&amp;('1. Configuration'!$C$9+(13-1)*7+6),'3. Registre des congés'!$D$5:$D$200,"&gt;="&amp;('1. Configuration'!$C$9+(13-1)*7)))</f>
        <v/>
      </c>
      <c r="O26" s="106">
        <f>IF($A26="","",COUNTIFS('3. Registre des congés'!$A$5:$A$200,$A26,'3. Registre des congés'!$F$5:$F$200,"Approuvé",'3. Registre des congés'!$C$5:$C$200,"&lt;="&amp;('1. Configuration'!$C$9+(14-1)*7+6),'3. Registre des congés'!$D$5:$D$200,"&gt;="&amp;('1. Configuration'!$C$9+(14-1)*7)))</f>
        <v/>
      </c>
      <c r="P26" s="106">
        <f>IF($A26="","",COUNTIFS('3. Registre des congés'!$A$5:$A$200,$A26,'3. Registre des congés'!$F$5:$F$200,"Approuvé",'3. Registre des congés'!$C$5:$C$200,"&lt;="&amp;('1. Configuration'!$C$9+(15-1)*7+6),'3. Registre des congés'!$D$5:$D$200,"&gt;="&amp;('1. Configuration'!$C$9+(15-1)*7)))</f>
        <v/>
      </c>
      <c r="Q26" s="106">
        <f>IF($A26="","",COUNTIFS('3. Registre des congés'!$A$5:$A$200,$A26,'3. Registre des congés'!$F$5:$F$200,"Approuvé",'3. Registre des congés'!$C$5:$C$200,"&lt;="&amp;('1. Configuration'!$C$9+(16-1)*7+6),'3. Registre des congés'!$D$5:$D$200,"&gt;="&amp;('1. Configuration'!$C$9+(16-1)*7)))</f>
        <v/>
      </c>
      <c r="R26" s="106">
        <f>IF($A26="","",COUNTIFS('3. Registre des congés'!$A$5:$A$200,$A26,'3. Registre des congés'!$F$5:$F$200,"Approuvé",'3. Registre des congés'!$C$5:$C$200,"&lt;="&amp;('1. Configuration'!$C$9+(17-1)*7+6),'3. Registre des congés'!$D$5:$D$200,"&gt;="&amp;('1. Configuration'!$C$9+(17-1)*7)))</f>
        <v/>
      </c>
      <c r="S26" s="106">
        <f>IF($A26="","",COUNTIFS('3. Registre des congés'!$A$5:$A$200,$A26,'3. Registre des congés'!$F$5:$F$200,"Approuvé",'3. Registre des congés'!$C$5:$C$200,"&lt;="&amp;('1. Configuration'!$C$9+(18-1)*7+6),'3. Registre des congés'!$D$5:$D$200,"&gt;="&amp;('1. Configuration'!$C$9+(18-1)*7)))</f>
        <v/>
      </c>
      <c r="T26" s="106">
        <f>IF($A26="","",COUNTIFS('3. Registre des congés'!$A$5:$A$200,$A26,'3. Registre des congés'!$F$5:$F$200,"Approuvé",'3. Registre des congés'!$C$5:$C$200,"&lt;="&amp;('1. Configuration'!$C$9+(19-1)*7+6),'3. Registre des congés'!$D$5:$D$200,"&gt;="&amp;('1. Configuration'!$C$9+(19-1)*7)))</f>
        <v/>
      </c>
      <c r="U26" s="106">
        <f>IF($A26="","",COUNTIFS('3. Registre des congés'!$A$5:$A$200,$A26,'3. Registre des congés'!$F$5:$F$200,"Approuvé",'3. Registre des congés'!$C$5:$C$200,"&lt;="&amp;('1. Configuration'!$C$9+(20-1)*7+6),'3. Registre des congés'!$D$5:$D$200,"&gt;="&amp;('1. Configuration'!$C$9+(20-1)*7)))</f>
        <v/>
      </c>
      <c r="V26" s="106">
        <f>IF($A26="","",COUNTIFS('3. Registre des congés'!$A$5:$A$200,$A26,'3. Registre des congés'!$F$5:$F$200,"Approuvé",'3. Registre des congés'!$C$5:$C$200,"&lt;="&amp;('1. Configuration'!$C$9+(21-1)*7+6),'3. Registre des congés'!$D$5:$D$200,"&gt;="&amp;('1. Configuration'!$C$9+(21-1)*7)))</f>
        <v/>
      </c>
      <c r="W26" s="106">
        <f>IF($A26="","",COUNTIFS('3. Registre des congés'!$A$5:$A$200,$A26,'3. Registre des congés'!$F$5:$F$200,"Approuvé",'3. Registre des congés'!$C$5:$C$200,"&lt;="&amp;('1. Configuration'!$C$9+(22-1)*7+6),'3. Registre des congés'!$D$5:$D$200,"&gt;="&amp;('1. Configuration'!$C$9+(22-1)*7)))</f>
        <v/>
      </c>
      <c r="X26" s="106">
        <f>IF($A26="","",COUNTIFS('3. Registre des congés'!$A$5:$A$200,$A26,'3. Registre des congés'!$F$5:$F$200,"Approuvé",'3. Registre des congés'!$C$5:$C$200,"&lt;="&amp;('1. Configuration'!$C$9+(23-1)*7+6),'3. Registre des congés'!$D$5:$D$200,"&gt;="&amp;('1. Configuration'!$C$9+(23-1)*7)))</f>
        <v/>
      </c>
      <c r="Y26" s="106">
        <f>IF($A26="","",COUNTIFS('3. Registre des congés'!$A$5:$A$200,$A26,'3. Registre des congés'!$F$5:$F$200,"Approuvé",'3. Registre des congés'!$C$5:$C$200,"&lt;="&amp;('1. Configuration'!$C$9+(24-1)*7+6),'3. Registre des congés'!$D$5:$D$200,"&gt;="&amp;('1. Configuration'!$C$9+(24-1)*7)))</f>
        <v/>
      </c>
      <c r="Z26" s="106">
        <f>IF($A26="","",COUNTIFS('3. Registre des congés'!$A$5:$A$200,$A26,'3. Registre des congés'!$F$5:$F$200,"Approuvé",'3. Registre des congés'!$C$5:$C$200,"&lt;="&amp;('1. Configuration'!$C$9+(25-1)*7+6),'3. Registre des congés'!$D$5:$D$200,"&gt;="&amp;('1. Configuration'!$C$9+(25-1)*7)))</f>
        <v/>
      </c>
      <c r="AA26" s="106">
        <f>IF($A26="","",COUNTIFS('3. Registre des congés'!$A$5:$A$200,$A26,'3. Registre des congés'!$F$5:$F$200,"Approuvé",'3. Registre des congés'!$C$5:$C$200,"&lt;="&amp;('1. Configuration'!$C$9+(26-1)*7+6),'3. Registre des congés'!$D$5:$D$200,"&gt;="&amp;('1. Configuration'!$C$9+(26-1)*7)))</f>
        <v/>
      </c>
      <c r="AB26" s="106">
        <f>IF($A26="","",COUNTIFS('3. Registre des congés'!$A$5:$A$200,$A26,'3. Registre des congés'!$F$5:$F$200,"Approuvé",'3. Registre des congés'!$C$5:$C$200,"&lt;="&amp;('1. Configuration'!$C$9+(27-1)*7+6),'3. Registre des congés'!$D$5:$D$200,"&gt;="&amp;('1. Configuration'!$C$9+(27-1)*7)))</f>
        <v/>
      </c>
      <c r="AC26" s="106">
        <f>IF($A26="","",COUNTIFS('3. Registre des congés'!$A$5:$A$200,$A26,'3. Registre des congés'!$F$5:$F$200,"Approuvé",'3. Registre des congés'!$C$5:$C$200,"&lt;="&amp;('1. Configuration'!$C$9+(28-1)*7+6),'3. Registre des congés'!$D$5:$D$200,"&gt;="&amp;('1. Configuration'!$C$9+(28-1)*7)))</f>
        <v/>
      </c>
      <c r="AD26" s="106">
        <f>IF($A26="","",COUNTIFS('3. Registre des congés'!$A$5:$A$200,$A26,'3. Registre des congés'!$F$5:$F$200,"Approuvé",'3. Registre des congés'!$C$5:$C$200,"&lt;="&amp;('1. Configuration'!$C$9+(29-1)*7+6),'3. Registre des congés'!$D$5:$D$200,"&gt;="&amp;('1. Configuration'!$C$9+(29-1)*7)))</f>
        <v/>
      </c>
      <c r="AE26" s="106">
        <f>IF($A26="","",COUNTIFS('3. Registre des congés'!$A$5:$A$200,$A26,'3. Registre des congés'!$F$5:$F$200,"Approuvé",'3. Registre des congés'!$C$5:$C$200,"&lt;="&amp;('1. Configuration'!$C$9+(30-1)*7+6),'3. Registre des congés'!$D$5:$D$200,"&gt;="&amp;('1. Configuration'!$C$9+(30-1)*7)))</f>
        <v/>
      </c>
      <c r="AF26" s="106">
        <f>IF($A26="","",COUNTIFS('3. Registre des congés'!$A$5:$A$200,$A26,'3. Registre des congés'!$F$5:$F$200,"Approuvé",'3. Registre des congés'!$C$5:$C$200,"&lt;="&amp;('1. Configuration'!$C$9+(31-1)*7+6),'3. Registre des congés'!$D$5:$D$200,"&gt;="&amp;('1. Configuration'!$C$9+(31-1)*7)))</f>
        <v/>
      </c>
      <c r="AG26" s="106">
        <f>IF($A26="","",COUNTIFS('3. Registre des congés'!$A$5:$A$200,$A26,'3. Registre des congés'!$F$5:$F$200,"Approuvé",'3. Registre des congés'!$C$5:$C$200,"&lt;="&amp;('1. Configuration'!$C$9+(32-1)*7+6),'3. Registre des congés'!$D$5:$D$200,"&gt;="&amp;('1. Configuration'!$C$9+(32-1)*7)))</f>
        <v/>
      </c>
      <c r="AH26" s="106">
        <f>IF($A26="","",COUNTIFS('3. Registre des congés'!$A$5:$A$200,$A26,'3. Registre des congés'!$F$5:$F$200,"Approuvé",'3. Registre des congés'!$C$5:$C$200,"&lt;="&amp;('1. Configuration'!$C$9+(33-1)*7+6),'3. Registre des congés'!$D$5:$D$200,"&gt;="&amp;('1. Configuration'!$C$9+(33-1)*7)))</f>
        <v/>
      </c>
      <c r="AI26" s="106">
        <f>IF($A26="","",COUNTIFS('3. Registre des congés'!$A$5:$A$200,$A26,'3. Registre des congés'!$F$5:$F$200,"Approuvé",'3. Registre des congés'!$C$5:$C$200,"&lt;="&amp;('1. Configuration'!$C$9+(34-1)*7+6),'3. Registre des congés'!$D$5:$D$200,"&gt;="&amp;('1. Configuration'!$C$9+(34-1)*7)))</f>
        <v/>
      </c>
      <c r="AJ26" s="106">
        <f>IF($A26="","",COUNTIFS('3. Registre des congés'!$A$5:$A$200,$A26,'3. Registre des congés'!$F$5:$F$200,"Approuvé",'3. Registre des congés'!$C$5:$C$200,"&lt;="&amp;('1. Configuration'!$C$9+(35-1)*7+6),'3. Registre des congés'!$D$5:$D$200,"&gt;="&amp;('1. Configuration'!$C$9+(35-1)*7)))</f>
        <v/>
      </c>
      <c r="AK26" s="106">
        <f>IF($A26="","",COUNTIFS('3. Registre des congés'!$A$5:$A$200,$A26,'3. Registre des congés'!$F$5:$F$200,"Approuvé",'3. Registre des congés'!$C$5:$C$200,"&lt;="&amp;('1. Configuration'!$C$9+(36-1)*7+6),'3. Registre des congés'!$D$5:$D$200,"&gt;="&amp;('1. Configuration'!$C$9+(36-1)*7)))</f>
        <v/>
      </c>
      <c r="AL26" s="106">
        <f>IF($A26="","",COUNTIFS('3. Registre des congés'!$A$5:$A$200,$A26,'3. Registre des congés'!$F$5:$F$200,"Approuvé",'3. Registre des congés'!$C$5:$C$200,"&lt;="&amp;('1. Configuration'!$C$9+(37-1)*7+6),'3. Registre des congés'!$D$5:$D$200,"&gt;="&amp;('1. Configuration'!$C$9+(37-1)*7)))</f>
        <v/>
      </c>
      <c r="AM26" s="106">
        <f>IF($A26="","",COUNTIFS('3. Registre des congés'!$A$5:$A$200,$A26,'3. Registre des congés'!$F$5:$F$200,"Approuvé",'3. Registre des congés'!$C$5:$C$200,"&lt;="&amp;('1. Configuration'!$C$9+(38-1)*7+6),'3. Registre des congés'!$D$5:$D$200,"&gt;="&amp;('1. Configuration'!$C$9+(38-1)*7)))</f>
        <v/>
      </c>
      <c r="AN26" s="106">
        <f>IF($A26="","",COUNTIFS('3. Registre des congés'!$A$5:$A$200,$A26,'3. Registre des congés'!$F$5:$F$200,"Approuvé",'3. Registre des congés'!$C$5:$C$200,"&lt;="&amp;('1. Configuration'!$C$9+(39-1)*7+6),'3. Registre des congés'!$D$5:$D$200,"&gt;="&amp;('1. Configuration'!$C$9+(39-1)*7)))</f>
        <v/>
      </c>
      <c r="AO26" s="106">
        <f>IF($A26="","",COUNTIFS('3. Registre des congés'!$A$5:$A$200,$A26,'3. Registre des congés'!$F$5:$F$200,"Approuvé",'3. Registre des congés'!$C$5:$C$200,"&lt;="&amp;('1. Configuration'!$C$9+(40-1)*7+6),'3. Registre des congés'!$D$5:$D$200,"&gt;="&amp;('1. Configuration'!$C$9+(40-1)*7)))</f>
        <v/>
      </c>
      <c r="AP26" s="106">
        <f>IF($A26="","",COUNTIFS('3. Registre des congés'!$A$5:$A$200,$A26,'3. Registre des congés'!$F$5:$F$200,"Approuvé",'3. Registre des congés'!$C$5:$C$200,"&lt;="&amp;('1. Configuration'!$C$9+(41-1)*7+6),'3. Registre des congés'!$D$5:$D$200,"&gt;="&amp;('1. Configuration'!$C$9+(41-1)*7)))</f>
        <v/>
      </c>
      <c r="AQ26" s="106">
        <f>IF($A26="","",COUNTIFS('3. Registre des congés'!$A$5:$A$200,$A26,'3. Registre des congés'!$F$5:$F$200,"Approuvé",'3. Registre des congés'!$C$5:$C$200,"&lt;="&amp;('1. Configuration'!$C$9+(42-1)*7+6),'3. Registre des congés'!$D$5:$D$200,"&gt;="&amp;('1. Configuration'!$C$9+(42-1)*7)))</f>
        <v/>
      </c>
      <c r="AR26" s="106">
        <f>IF($A26="","",COUNTIFS('3. Registre des congés'!$A$5:$A$200,$A26,'3. Registre des congés'!$F$5:$F$200,"Approuvé",'3. Registre des congés'!$C$5:$C$200,"&lt;="&amp;('1. Configuration'!$C$9+(43-1)*7+6),'3. Registre des congés'!$D$5:$D$200,"&gt;="&amp;('1. Configuration'!$C$9+(43-1)*7)))</f>
        <v/>
      </c>
      <c r="AS26" s="106">
        <f>IF($A26="","",COUNTIFS('3. Registre des congés'!$A$5:$A$200,$A26,'3. Registre des congés'!$F$5:$F$200,"Approuvé",'3. Registre des congés'!$C$5:$C$200,"&lt;="&amp;('1. Configuration'!$C$9+(44-1)*7+6),'3. Registre des congés'!$D$5:$D$200,"&gt;="&amp;('1. Configuration'!$C$9+(44-1)*7)))</f>
        <v/>
      </c>
      <c r="AT26" s="106">
        <f>IF($A26="","",COUNTIFS('3. Registre des congés'!$A$5:$A$200,$A26,'3. Registre des congés'!$F$5:$F$200,"Approuvé",'3. Registre des congés'!$C$5:$C$200,"&lt;="&amp;('1. Configuration'!$C$9+(45-1)*7+6),'3. Registre des congés'!$D$5:$D$200,"&gt;="&amp;('1. Configuration'!$C$9+(45-1)*7)))</f>
        <v/>
      </c>
      <c r="AU26" s="106">
        <f>IF($A26="","",COUNTIFS('3. Registre des congés'!$A$5:$A$200,$A26,'3. Registre des congés'!$F$5:$F$200,"Approuvé",'3. Registre des congés'!$C$5:$C$200,"&lt;="&amp;('1. Configuration'!$C$9+(46-1)*7+6),'3. Registre des congés'!$D$5:$D$200,"&gt;="&amp;('1. Configuration'!$C$9+(46-1)*7)))</f>
        <v/>
      </c>
      <c r="AV26" s="106">
        <f>IF($A26="","",COUNTIFS('3. Registre des congés'!$A$5:$A$200,$A26,'3. Registre des congés'!$F$5:$F$200,"Approuvé",'3. Registre des congés'!$C$5:$C$200,"&lt;="&amp;('1. Configuration'!$C$9+(47-1)*7+6),'3. Registre des congés'!$D$5:$D$200,"&gt;="&amp;('1. Configuration'!$C$9+(47-1)*7)))</f>
        <v/>
      </c>
      <c r="AW26" s="106">
        <f>IF($A26="","",COUNTIFS('3. Registre des congés'!$A$5:$A$200,$A26,'3. Registre des congés'!$F$5:$F$200,"Approuvé",'3. Registre des congés'!$C$5:$C$200,"&lt;="&amp;('1. Configuration'!$C$9+(48-1)*7+6),'3. Registre des congés'!$D$5:$D$200,"&gt;="&amp;('1. Configuration'!$C$9+(48-1)*7)))</f>
        <v/>
      </c>
      <c r="AX26" s="106">
        <f>IF($A26="","",COUNTIFS('3. Registre des congés'!$A$5:$A$200,$A26,'3. Registre des congés'!$F$5:$F$200,"Approuvé",'3. Registre des congés'!$C$5:$C$200,"&lt;="&amp;('1. Configuration'!$C$9+(49-1)*7+6),'3. Registre des congés'!$D$5:$D$200,"&gt;="&amp;('1. Configuration'!$C$9+(49-1)*7)))</f>
        <v/>
      </c>
      <c r="AY26" s="106">
        <f>IF($A26="","",COUNTIFS('3. Registre des congés'!$A$5:$A$200,$A26,'3. Registre des congés'!$F$5:$F$200,"Approuvé",'3. Registre des congés'!$C$5:$C$200,"&lt;="&amp;('1. Configuration'!$C$9+(50-1)*7+6),'3. Registre des congés'!$D$5:$D$200,"&gt;="&amp;('1. Configuration'!$C$9+(50-1)*7)))</f>
        <v/>
      </c>
      <c r="AZ26" s="106">
        <f>IF($A26="","",COUNTIFS('3. Registre des congés'!$A$5:$A$200,$A26,'3. Registre des congés'!$F$5:$F$200,"Approuvé",'3. Registre des congés'!$C$5:$C$200,"&lt;="&amp;('1. Configuration'!$C$9+(51-1)*7+6),'3. Registre des congés'!$D$5:$D$200,"&gt;="&amp;('1. Configuration'!$C$9+(51-1)*7)))</f>
        <v/>
      </c>
      <c r="BA26" s="106">
        <f>IF($A26="","",COUNTIFS('3. Registre des congés'!$A$5:$A$200,$A26,'3. Registre des congés'!$F$5:$F$200,"Approuvé",'3. Registre des congés'!$C$5:$C$200,"&lt;="&amp;('1. Configuration'!$C$9+(52-1)*7+6),'3. Registre des congés'!$D$5:$D$200,"&gt;="&amp;('1. Configuration'!$C$9+(52-1)*7)))</f>
        <v/>
      </c>
    </row>
    <row r="27" ht="18" customHeight="1" s="55">
      <c r="A27" s="105">
        <f>IF('2. Employés'!A27="","",'2. Employés'!A27)</f>
        <v/>
      </c>
      <c r="B27" s="106">
        <f>IF($A27="","",COUNTIFS('3. Registre des congés'!$A$5:$A$200,$A27,'3. Registre des congés'!$F$5:$F$200,"Approuvé",'3. Registre des congés'!$C$5:$C$200,"&lt;="&amp;('1. Configuration'!$C$9+(1-1)*7+6),'3. Registre des congés'!$D$5:$D$200,"&gt;="&amp;('1. Configuration'!$C$9+(1-1)*7)))</f>
        <v/>
      </c>
      <c r="C27" s="106">
        <f>IF($A27="","",COUNTIFS('3. Registre des congés'!$A$5:$A$200,$A27,'3. Registre des congés'!$F$5:$F$200,"Approuvé",'3. Registre des congés'!$C$5:$C$200,"&lt;="&amp;('1. Configuration'!$C$9+(2-1)*7+6),'3. Registre des congés'!$D$5:$D$200,"&gt;="&amp;('1. Configuration'!$C$9+(2-1)*7)))</f>
        <v/>
      </c>
      <c r="D27" s="106">
        <f>IF($A27="","",COUNTIFS('3. Registre des congés'!$A$5:$A$200,$A27,'3. Registre des congés'!$F$5:$F$200,"Approuvé",'3. Registre des congés'!$C$5:$C$200,"&lt;="&amp;('1. Configuration'!$C$9+(3-1)*7+6),'3. Registre des congés'!$D$5:$D$200,"&gt;="&amp;('1. Configuration'!$C$9+(3-1)*7)))</f>
        <v/>
      </c>
      <c r="E27" s="106">
        <f>IF($A27="","",COUNTIFS('3. Registre des congés'!$A$5:$A$200,$A27,'3. Registre des congés'!$F$5:$F$200,"Approuvé",'3. Registre des congés'!$C$5:$C$200,"&lt;="&amp;('1. Configuration'!$C$9+(4-1)*7+6),'3. Registre des congés'!$D$5:$D$200,"&gt;="&amp;('1. Configuration'!$C$9+(4-1)*7)))</f>
        <v/>
      </c>
      <c r="F27" s="106">
        <f>IF($A27="","",COUNTIFS('3. Registre des congés'!$A$5:$A$200,$A27,'3. Registre des congés'!$F$5:$F$200,"Approuvé",'3. Registre des congés'!$C$5:$C$200,"&lt;="&amp;('1. Configuration'!$C$9+(5-1)*7+6),'3. Registre des congés'!$D$5:$D$200,"&gt;="&amp;('1. Configuration'!$C$9+(5-1)*7)))</f>
        <v/>
      </c>
      <c r="G27" s="106">
        <f>IF($A27="","",COUNTIFS('3. Registre des congés'!$A$5:$A$200,$A27,'3. Registre des congés'!$F$5:$F$200,"Approuvé",'3. Registre des congés'!$C$5:$C$200,"&lt;="&amp;('1. Configuration'!$C$9+(6-1)*7+6),'3. Registre des congés'!$D$5:$D$200,"&gt;="&amp;('1. Configuration'!$C$9+(6-1)*7)))</f>
        <v/>
      </c>
      <c r="H27" s="106">
        <f>IF($A27="","",COUNTIFS('3. Registre des congés'!$A$5:$A$200,$A27,'3. Registre des congés'!$F$5:$F$200,"Approuvé",'3. Registre des congés'!$C$5:$C$200,"&lt;="&amp;('1. Configuration'!$C$9+(7-1)*7+6),'3. Registre des congés'!$D$5:$D$200,"&gt;="&amp;('1. Configuration'!$C$9+(7-1)*7)))</f>
        <v/>
      </c>
      <c r="I27" s="106">
        <f>IF($A27="","",COUNTIFS('3. Registre des congés'!$A$5:$A$200,$A27,'3. Registre des congés'!$F$5:$F$200,"Approuvé",'3. Registre des congés'!$C$5:$C$200,"&lt;="&amp;('1. Configuration'!$C$9+(8-1)*7+6),'3. Registre des congés'!$D$5:$D$200,"&gt;="&amp;('1. Configuration'!$C$9+(8-1)*7)))</f>
        <v/>
      </c>
      <c r="J27" s="106">
        <f>IF($A27="","",COUNTIFS('3. Registre des congés'!$A$5:$A$200,$A27,'3. Registre des congés'!$F$5:$F$200,"Approuvé",'3. Registre des congés'!$C$5:$C$200,"&lt;="&amp;('1. Configuration'!$C$9+(9-1)*7+6),'3. Registre des congés'!$D$5:$D$200,"&gt;="&amp;('1. Configuration'!$C$9+(9-1)*7)))</f>
        <v/>
      </c>
      <c r="K27" s="106">
        <f>IF($A27="","",COUNTIFS('3. Registre des congés'!$A$5:$A$200,$A27,'3. Registre des congés'!$F$5:$F$200,"Approuvé",'3. Registre des congés'!$C$5:$C$200,"&lt;="&amp;('1. Configuration'!$C$9+(10-1)*7+6),'3. Registre des congés'!$D$5:$D$200,"&gt;="&amp;('1. Configuration'!$C$9+(10-1)*7)))</f>
        <v/>
      </c>
      <c r="L27" s="106">
        <f>IF($A27="","",COUNTIFS('3. Registre des congés'!$A$5:$A$200,$A27,'3. Registre des congés'!$F$5:$F$200,"Approuvé",'3. Registre des congés'!$C$5:$C$200,"&lt;="&amp;('1. Configuration'!$C$9+(11-1)*7+6),'3. Registre des congés'!$D$5:$D$200,"&gt;="&amp;('1. Configuration'!$C$9+(11-1)*7)))</f>
        <v/>
      </c>
      <c r="M27" s="106">
        <f>IF($A27="","",COUNTIFS('3. Registre des congés'!$A$5:$A$200,$A27,'3. Registre des congés'!$F$5:$F$200,"Approuvé",'3. Registre des congés'!$C$5:$C$200,"&lt;="&amp;('1. Configuration'!$C$9+(12-1)*7+6),'3. Registre des congés'!$D$5:$D$200,"&gt;="&amp;('1. Configuration'!$C$9+(12-1)*7)))</f>
        <v/>
      </c>
      <c r="N27" s="106">
        <f>IF($A27="","",COUNTIFS('3. Registre des congés'!$A$5:$A$200,$A27,'3. Registre des congés'!$F$5:$F$200,"Approuvé",'3. Registre des congés'!$C$5:$C$200,"&lt;="&amp;('1. Configuration'!$C$9+(13-1)*7+6),'3. Registre des congés'!$D$5:$D$200,"&gt;="&amp;('1. Configuration'!$C$9+(13-1)*7)))</f>
        <v/>
      </c>
      <c r="O27" s="106">
        <f>IF($A27="","",COUNTIFS('3. Registre des congés'!$A$5:$A$200,$A27,'3. Registre des congés'!$F$5:$F$200,"Approuvé",'3. Registre des congés'!$C$5:$C$200,"&lt;="&amp;('1. Configuration'!$C$9+(14-1)*7+6),'3. Registre des congés'!$D$5:$D$200,"&gt;="&amp;('1. Configuration'!$C$9+(14-1)*7)))</f>
        <v/>
      </c>
      <c r="P27" s="106">
        <f>IF($A27="","",COUNTIFS('3. Registre des congés'!$A$5:$A$200,$A27,'3. Registre des congés'!$F$5:$F$200,"Approuvé",'3. Registre des congés'!$C$5:$C$200,"&lt;="&amp;('1. Configuration'!$C$9+(15-1)*7+6),'3. Registre des congés'!$D$5:$D$200,"&gt;="&amp;('1. Configuration'!$C$9+(15-1)*7)))</f>
        <v/>
      </c>
      <c r="Q27" s="106">
        <f>IF($A27="","",COUNTIFS('3. Registre des congés'!$A$5:$A$200,$A27,'3. Registre des congés'!$F$5:$F$200,"Approuvé",'3. Registre des congés'!$C$5:$C$200,"&lt;="&amp;('1. Configuration'!$C$9+(16-1)*7+6),'3. Registre des congés'!$D$5:$D$200,"&gt;="&amp;('1. Configuration'!$C$9+(16-1)*7)))</f>
        <v/>
      </c>
      <c r="R27" s="106">
        <f>IF($A27="","",COUNTIFS('3. Registre des congés'!$A$5:$A$200,$A27,'3. Registre des congés'!$F$5:$F$200,"Approuvé",'3. Registre des congés'!$C$5:$C$200,"&lt;="&amp;('1. Configuration'!$C$9+(17-1)*7+6),'3. Registre des congés'!$D$5:$D$200,"&gt;="&amp;('1. Configuration'!$C$9+(17-1)*7)))</f>
        <v/>
      </c>
      <c r="S27" s="106">
        <f>IF($A27="","",COUNTIFS('3. Registre des congés'!$A$5:$A$200,$A27,'3. Registre des congés'!$F$5:$F$200,"Approuvé",'3. Registre des congés'!$C$5:$C$200,"&lt;="&amp;('1. Configuration'!$C$9+(18-1)*7+6),'3. Registre des congés'!$D$5:$D$200,"&gt;="&amp;('1. Configuration'!$C$9+(18-1)*7)))</f>
        <v/>
      </c>
      <c r="T27" s="106">
        <f>IF($A27="","",COUNTIFS('3. Registre des congés'!$A$5:$A$200,$A27,'3. Registre des congés'!$F$5:$F$200,"Approuvé",'3. Registre des congés'!$C$5:$C$200,"&lt;="&amp;('1. Configuration'!$C$9+(19-1)*7+6),'3. Registre des congés'!$D$5:$D$200,"&gt;="&amp;('1. Configuration'!$C$9+(19-1)*7)))</f>
        <v/>
      </c>
      <c r="U27" s="106">
        <f>IF($A27="","",COUNTIFS('3. Registre des congés'!$A$5:$A$200,$A27,'3. Registre des congés'!$F$5:$F$200,"Approuvé",'3. Registre des congés'!$C$5:$C$200,"&lt;="&amp;('1. Configuration'!$C$9+(20-1)*7+6),'3. Registre des congés'!$D$5:$D$200,"&gt;="&amp;('1. Configuration'!$C$9+(20-1)*7)))</f>
        <v/>
      </c>
      <c r="V27" s="106">
        <f>IF($A27="","",COUNTIFS('3. Registre des congés'!$A$5:$A$200,$A27,'3. Registre des congés'!$F$5:$F$200,"Approuvé",'3. Registre des congés'!$C$5:$C$200,"&lt;="&amp;('1. Configuration'!$C$9+(21-1)*7+6),'3. Registre des congés'!$D$5:$D$200,"&gt;="&amp;('1. Configuration'!$C$9+(21-1)*7)))</f>
        <v/>
      </c>
      <c r="W27" s="106">
        <f>IF($A27="","",COUNTIFS('3. Registre des congés'!$A$5:$A$200,$A27,'3. Registre des congés'!$F$5:$F$200,"Approuvé",'3. Registre des congés'!$C$5:$C$200,"&lt;="&amp;('1. Configuration'!$C$9+(22-1)*7+6),'3. Registre des congés'!$D$5:$D$200,"&gt;="&amp;('1. Configuration'!$C$9+(22-1)*7)))</f>
        <v/>
      </c>
      <c r="X27" s="106">
        <f>IF($A27="","",COUNTIFS('3. Registre des congés'!$A$5:$A$200,$A27,'3. Registre des congés'!$F$5:$F$200,"Approuvé",'3. Registre des congés'!$C$5:$C$200,"&lt;="&amp;('1. Configuration'!$C$9+(23-1)*7+6),'3. Registre des congés'!$D$5:$D$200,"&gt;="&amp;('1. Configuration'!$C$9+(23-1)*7)))</f>
        <v/>
      </c>
      <c r="Y27" s="106">
        <f>IF($A27="","",COUNTIFS('3. Registre des congés'!$A$5:$A$200,$A27,'3. Registre des congés'!$F$5:$F$200,"Approuvé",'3. Registre des congés'!$C$5:$C$200,"&lt;="&amp;('1. Configuration'!$C$9+(24-1)*7+6),'3. Registre des congés'!$D$5:$D$200,"&gt;="&amp;('1. Configuration'!$C$9+(24-1)*7)))</f>
        <v/>
      </c>
      <c r="Z27" s="106">
        <f>IF($A27="","",COUNTIFS('3. Registre des congés'!$A$5:$A$200,$A27,'3. Registre des congés'!$F$5:$F$200,"Approuvé",'3. Registre des congés'!$C$5:$C$200,"&lt;="&amp;('1. Configuration'!$C$9+(25-1)*7+6),'3. Registre des congés'!$D$5:$D$200,"&gt;="&amp;('1. Configuration'!$C$9+(25-1)*7)))</f>
        <v/>
      </c>
      <c r="AA27" s="106">
        <f>IF($A27="","",COUNTIFS('3. Registre des congés'!$A$5:$A$200,$A27,'3. Registre des congés'!$F$5:$F$200,"Approuvé",'3. Registre des congés'!$C$5:$C$200,"&lt;="&amp;('1. Configuration'!$C$9+(26-1)*7+6),'3. Registre des congés'!$D$5:$D$200,"&gt;="&amp;('1. Configuration'!$C$9+(26-1)*7)))</f>
        <v/>
      </c>
      <c r="AB27" s="106">
        <f>IF($A27="","",COUNTIFS('3. Registre des congés'!$A$5:$A$200,$A27,'3. Registre des congés'!$F$5:$F$200,"Approuvé",'3. Registre des congés'!$C$5:$C$200,"&lt;="&amp;('1. Configuration'!$C$9+(27-1)*7+6),'3. Registre des congés'!$D$5:$D$200,"&gt;="&amp;('1. Configuration'!$C$9+(27-1)*7)))</f>
        <v/>
      </c>
      <c r="AC27" s="106">
        <f>IF($A27="","",COUNTIFS('3. Registre des congés'!$A$5:$A$200,$A27,'3. Registre des congés'!$F$5:$F$200,"Approuvé",'3. Registre des congés'!$C$5:$C$200,"&lt;="&amp;('1. Configuration'!$C$9+(28-1)*7+6),'3. Registre des congés'!$D$5:$D$200,"&gt;="&amp;('1. Configuration'!$C$9+(28-1)*7)))</f>
        <v/>
      </c>
      <c r="AD27" s="106">
        <f>IF($A27="","",COUNTIFS('3. Registre des congés'!$A$5:$A$200,$A27,'3. Registre des congés'!$F$5:$F$200,"Approuvé",'3. Registre des congés'!$C$5:$C$200,"&lt;="&amp;('1. Configuration'!$C$9+(29-1)*7+6),'3. Registre des congés'!$D$5:$D$200,"&gt;="&amp;('1. Configuration'!$C$9+(29-1)*7)))</f>
        <v/>
      </c>
      <c r="AE27" s="106">
        <f>IF($A27="","",COUNTIFS('3. Registre des congés'!$A$5:$A$200,$A27,'3. Registre des congés'!$F$5:$F$200,"Approuvé",'3. Registre des congés'!$C$5:$C$200,"&lt;="&amp;('1. Configuration'!$C$9+(30-1)*7+6),'3. Registre des congés'!$D$5:$D$200,"&gt;="&amp;('1. Configuration'!$C$9+(30-1)*7)))</f>
        <v/>
      </c>
      <c r="AF27" s="106">
        <f>IF($A27="","",COUNTIFS('3. Registre des congés'!$A$5:$A$200,$A27,'3. Registre des congés'!$F$5:$F$200,"Approuvé",'3. Registre des congés'!$C$5:$C$200,"&lt;="&amp;('1. Configuration'!$C$9+(31-1)*7+6),'3. Registre des congés'!$D$5:$D$200,"&gt;="&amp;('1. Configuration'!$C$9+(31-1)*7)))</f>
        <v/>
      </c>
      <c r="AG27" s="106">
        <f>IF($A27="","",COUNTIFS('3. Registre des congés'!$A$5:$A$200,$A27,'3. Registre des congés'!$F$5:$F$200,"Approuvé",'3. Registre des congés'!$C$5:$C$200,"&lt;="&amp;('1. Configuration'!$C$9+(32-1)*7+6),'3. Registre des congés'!$D$5:$D$200,"&gt;="&amp;('1. Configuration'!$C$9+(32-1)*7)))</f>
        <v/>
      </c>
      <c r="AH27" s="106">
        <f>IF($A27="","",COUNTIFS('3. Registre des congés'!$A$5:$A$200,$A27,'3. Registre des congés'!$F$5:$F$200,"Approuvé",'3. Registre des congés'!$C$5:$C$200,"&lt;="&amp;('1. Configuration'!$C$9+(33-1)*7+6),'3. Registre des congés'!$D$5:$D$200,"&gt;="&amp;('1. Configuration'!$C$9+(33-1)*7)))</f>
        <v/>
      </c>
      <c r="AI27" s="106">
        <f>IF($A27="","",COUNTIFS('3. Registre des congés'!$A$5:$A$200,$A27,'3. Registre des congés'!$F$5:$F$200,"Approuvé",'3. Registre des congés'!$C$5:$C$200,"&lt;="&amp;('1. Configuration'!$C$9+(34-1)*7+6),'3. Registre des congés'!$D$5:$D$200,"&gt;="&amp;('1. Configuration'!$C$9+(34-1)*7)))</f>
        <v/>
      </c>
      <c r="AJ27" s="106">
        <f>IF($A27="","",COUNTIFS('3. Registre des congés'!$A$5:$A$200,$A27,'3. Registre des congés'!$F$5:$F$200,"Approuvé",'3. Registre des congés'!$C$5:$C$200,"&lt;="&amp;('1. Configuration'!$C$9+(35-1)*7+6),'3. Registre des congés'!$D$5:$D$200,"&gt;="&amp;('1. Configuration'!$C$9+(35-1)*7)))</f>
        <v/>
      </c>
      <c r="AK27" s="106">
        <f>IF($A27="","",COUNTIFS('3. Registre des congés'!$A$5:$A$200,$A27,'3. Registre des congés'!$F$5:$F$200,"Approuvé",'3. Registre des congés'!$C$5:$C$200,"&lt;="&amp;('1. Configuration'!$C$9+(36-1)*7+6),'3. Registre des congés'!$D$5:$D$200,"&gt;="&amp;('1. Configuration'!$C$9+(36-1)*7)))</f>
        <v/>
      </c>
      <c r="AL27" s="106">
        <f>IF($A27="","",COUNTIFS('3. Registre des congés'!$A$5:$A$200,$A27,'3. Registre des congés'!$F$5:$F$200,"Approuvé",'3. Registre des congés'!$C$5:$C$200,"&lt;="&amp;('1. Configuration'!$C$9+(37-1)*7+6),'3. Registre des congés'!$D$5:$D$200,"&gt;="&amp;('1. Configuration'!$C$9+(37-1)*7)))</f>
        <v/>
      </c>
      <c r="AM27" s="106">
        <f>IF($A27="","",COUNTIFS('3. Registre des congés'!$A$5:$A$200,$A27,'3. Registre des congés'!$F$5:$F$200,"Approuvé",'3. Registre des congés'!$C$5:$C$200,"&lt;="&amp;('1. Configuration'!$C$9+(38-1)*7+6),'3. Registre des congés'!$D$5:$D$200,"&gt;="&amp;('1. Configuration'!$C$9+(38-1)*7)))</f>
        <v/>
      </c>
      <c r="AN27" s="106">
        <f>IF($A27="","",COUNTIFS('3. Registre des congés'!$A$5:$A$200,$A27,'3. Registre des congés'!$F$5:$F$200,"Approuvé",'3. Registre des congés'!$C$5:$C$200,"&lt;="&amp;('1. Configuration'!$C$9+(39-1)*7+6),'3. Registre des congés'!$D$5:$D$200,"&gt;="&amp;('1. Configuration'!$C$9+(39-1)*7)))</f>
        <v/>
      </c>
      <c r="AO27" s="106">
        <f>IF($A27="","",COUNTIFS('3. Registre des congés'!$A$5:$A$200,$A27,'3. Registre des congés'!$F$5:$F$200,"Approuvé",'3. Registre des congés'!$C$5:$C$200,"&lt;="&amp;('1. Configuration'!$C$9+(40-1)*7+6),'3. Registre des congés'!$D$5:$D$200,"&gt;="&amp;('1. Configuration'!$C$9+(40-1)*7)))</f>
        <v/>
      </c>
      <c r="AP27" s="106">
        <f>IF($A27="","",COUNTIFS('3. Registre des congés'!$A$5:$A$200,$A27,'3. Registre des congés'!$F$5:$F$200,"Approuvé",'3. Registre des congés'!$C$5:$C$200,"&lt;="&amp;('1. Configuration'!$C$9+(41-1)*7+6),'3. Registre des congés'!$D$5:$D$200,"&gt;="&amp;('1. Configuration'!$C$9+(41-1)*7)))</f>
        <v/>
      </c>
      <c r="AQ27" s="106">
        <f>IF($A27="","",COUNTIFS('3. Registre des congés'!$A$5:$A$200,$A27,'3. Registre des congés'!$F$5:$F$200,"Approuvé",'3. Registre des congés'!$C$5:$C$200,"&lt;="&amp;('1. Configuration'!$C$9+(42-1)*7+6),'3. Registre des congés'!$D$5:$D$200,"&gt;="&amp;('1. Configuration'!$C$9+(42-1)*7)))</f>
        <v/>
      </c>
      <c r="AR27" s="106">
        <f>IF($A27="","",COUNTIFS('3. Registre des congés'!$A$5:$A$200,$A27,'3. Registre des congés'!$F$5:$F$200,"Approuvé",'3. Registre des congés'!$C$5:$C$200,"&lt;="&amp;('1. Configuration'!$C$9+(43-1)*7+6),'3. Registre des congés'!$D$5:$D$200,"&gt;="&amp;('1. Configuration'!$C$9+(43-1)*7)))</f>
        <v/>
      </c>
      <c r="AS27" s="106">
        <f>IF($A27="","",COUNTIFS('3. Registre des congés'!$A$5:$A$200,$A27,'3. Registre des congés'!$F$5:$F$200,"Approuvé",'3. Registre des congés'!$C$5:$C$200,"&lt;="&amp;('1. Configuration'!$C$9+(44-1)*7+6),'3. Registre des congés'!$D$5:$D$200,"&gt;="&amp;('1. Configuration'!$C$9+(44-1)*7)))</f>
        <v/>
      </c>
      <c r="AT27" s="106">
        <f>IF($A27="","",COUNTIFS('3. Registre des congés'!$A$5:$A$200,$A27,'3. Registre des congés'!$F$5:$F$200,"Approuvé",'3. Registre des congés'!$C$5:$C$200,"&lt;="&amp;('1. Configuration'!$C$9+(45-1)*7+6),'3. Registre des congés'!$D$5:$D$200,"&gt;="&amp;('1. Configuration'!$C$9+(45-1)*7)))</f>
        <v/>
      </c>
      <c r="AU27" s="106">
        <f>IF($A27="","",COUNTIFS('3. Registre des congés'!$A$5:$A$200,$A27,'3. Registre des congés'!$F$5:$F$200,"Approuvé",'3. Registre des congés'!$C$5:$C$200,"&lt;="&amp;('1. Configuration'!$C$9+(46-1)*7+6),'3. Registre des congés'!$D$5:$D$200,"&gt;="&amp;('1. Configuration'!$C$9+(46-1)*7)))</f>
        <v/>
      </c>
      <c r="AV27" s="106">
        <f>IF($A27="","",COUNTIFS('3. Registre des congés'!$A$5:$A$200,$A27,'3. Registre des congés'!$F$5:$F$200,"Approuvé",'3. Registre des congés'!$C$5:$C$200,"&lt;="&amp;('1. Configuration'!$C$9+(47-1)*7+6),'3. Registre des congés'!$D$5:$D$200,"&gt;="&amp;('1. Configuration'!$C$9+(47-1)*7)))</f>
        <v/>
      </c>
      <c r="AW27" s="106">
        <f>IF($A27="","",COUNTIFS('3. Registre des congés'!$A$5:$A$200,$A27,'3. Registre des congés'!$F$5:$F$200,"Approuvé",'3. Registre des congés'!$C$5:$C$200,"&lt;="&amp;('1. Configuration'!$C$9+(48-1)*7+6),'3. Registre des congés'!$D$5:$D$200,"&gt;="&amp;('1. Configuration'!$C$9+(48-1)*7)))</f>
        <v/>
      </c>
      <c r="AX27" s="106">
        <f>IF($A27="","",COUNTIFS('3. Registre des congés'!$A$5:$A$200,$A27,'3. Registre des congés'!$F$5:$F$200,"Approuvé",'3. Registre des congés'!$C$5:$C$200,"&lt;="&amp;('1. Configuration'!$C$9+(49-1)*7+6),'3. Registre des congés'!$D$5:$D$200,"&gt;="&amp;('1. Configuration'!$C$9+(49-1)*7)))</f>
        <v/>
      </c>
      <c r="AY27" s="106">
        <f>IF($A27="","",COUNTIFS('3. Registre des congés'!$A$5:$A$200,$A27,'3. Registre des congés'!$F$5:$F$200,"Approuvé",'3. Registre des congés'!$C$5:$C$200,"&lt;="&amp;('1. Configuration'!$C$9+(50-1)*7+6),'3. Registre des congés'!$D$5:$D$200,"&gt;="&amp;('1. Configuration'!$C$9+(50-1)*7)))</f>
        <v/>
      </c>
      <c r="AZ27" s="106">
        <f>IF($A27="","",COUNTIFS('3. Registre des congés'!$A$5:$A$200,$A27,'3. Registre des congés'!$F$5:$F$200,"Approuvé",'3. Registre des congés'!$C$5:$C$200,"&lt;="&amp;('1. Configuration'!$C$9+(51-1)*7+6),'3. Registre des congés'!$D$5:$D$200,"&gt;="&amp;('1. Configuration'!$C$9+(51-1)*7)))</f>
        <v/>
      </c>
      <c r="BA27" s="106">
        <f>IF($A27="","",COUNTIFS('3. Registre des congés'!$A$5:$A$200,$A27,'3. Registre des congés'!$F$5:$F$200,"Approuvé",'3. Registre des congés'!$C$5:$C$200,"&lt;="&amp;('1. Configuration'!$C$9+(52-1)*7+6),'3. Registre des congés'!$D$5:$D$200,"&gt;="&amp;('1. Configuration'!$C$9+(52-1)*7)))</f>
        <v/>
      </c>
    </row>
    <row r="28" ht="18" customHeight="1" s="55">
      <c r="A28" s="105">
        <f>IF('2. Employés'!A28="","",'2. Employés'!A28)</f>
        <v/>
      </c>
      <c r="B28" s="106">
        <f>IF($A28="","",COUNTIFS('3. Registre des congés'!$A$5:$A$200,$A28,'3. Registre des congés'!$F$5:$F$200,"Approuvé",'3. Registre des congés'!$C$5:$C$200,"&lt;="&amp;('1. Configuration'!$C$9+(1-1)*7+6),'3. Registre des congés'!$D$5:$D$200,"&gt;="&amp;('1. Configuration'!$C$9+(1-1)*7)))</f>
        <v/>
      </c>
      <c r="C28" s="106">
        <f>IF($A28="","",COUNTIFS('3. Registre des congés'!$A$5:$A$200,$A28,'3. Registre des congés'!$F$5:$F$200,"Approuvé",'3. Registre des congés'!$C$5:$C$200,"&lt;="&amp;('1. Configuration'!$C$9+(2-1)*7+6),'3. Registre des congés'!$D$5:$D$200,"&gt;="&amp;('1. Configuration'!$C$9+(2-1)*7)))</f>
        <v/>
      </c>
      <c r="D28" s="106">
        <f>IF($A28="","",COUNTIFS('3. Registre des congés'!$A$5:$A$200,$A28,'3. Registre des congés'!$F$5:$F$200,"Approuvé",'3. Registre des congés'!$C$5:$C$200,"&lt;="&amp;('1. Configuration'!$C$9+(3-1)*7+6),'3. Registre des congés'!$D$5:$D$200,"&gt;="&amp;('1. Configuration'!$C$9+(3-1)*7)))</f>
        <v/>
      </c>
      <c r="E28" s="106">
        <f>IF($A28="","",COUNTIFS('3. Registre des congés'!$A$5:$A$200,$A28,'3. Registre des congés'!$F$5:$F$200,"Approuvé",'3. Registre des congés'!$C$5:$C$200,"&lt;="&amp;('1. Configuration'!$C$9+(4-1)*7+6),'3. Registre des congés'!$D$5:$D$200,"&gt;="&amp;('1. Configuration'!$C$9+(4-1)*7)))</f>
        <v/>
      </c>
      <c r="F28" s="106">
        <f>IF($A28="","",COUNTIFS('3. Registre des congés'!$A$5:$A$200,$A28,'3. Registre des congés'!$F$5:$F$200,"Approuvé",'3. Registre des congés'!$C$5:$C$200,"&lt;="&amp;('1. Configuration'!$C$9+(5-1)*7+6),'3. Registre des congés'!$D$5:$D$200,"&gt;="&amp;('1. Configuration'!$C$9+(5-1)*7)))</f>
        <v/>
      </c>
      <c r="G28" s="106">
        <f>IF($A28="","",COUNTIFS('3. Registre des congés'!$A$5:$A$200,$A28,'3. Registre des congés'!$F$5:$F$200,"Approuvé",'3. Registre des congés'!$C$5:$C$200,"&lt;="&amp;('1. Configuration'!$C$9+(6-1)*7+6),'3. Registre des congés'!$D$5:$D$200,"&gt;="&amp;('1. Configuration'!$C$9+(6-1)*7)))</f>
        <v/>
      </c>
      <c r="H28" s="106">
        <f>IF($A28="","",COUNTIFS('3. Registre des congés'!$A$5:$A$200,$A28,'3. Registre des congés'!$F$5:$F$200,"Approuvé",'3. Registre des congés'!$C$5:$C$200,"&lt;="&amp;('1. Configuration'!$C$9+(7-1)*7+6),'3. Registre des congés'!$D$5:$D$200,"&gt;="&amp;('1. Configuration'!$C$9+(7-1)*7)))</f>
        <v/>
      </c>
      <c r="I28" s="106">
        <f>IF($A28="","",COUNTIFS('3. Registre des congés'!$A$5:$A$200,$A28,'3. Registre des congés'!$F$5:$F$200,"Approuvé",'3. Registre des congés'!$C$5:$C$200,"&lt;="&amp;('1. Configuration'!$C$9+(8-1)*7+6),'3. Registre des congés'!$D$5:$D$200,"&gt;="&amp;('1. Configuration'!$C$9+(8-1)*7)))</f>
        <v/>
      </c>
      <c r="J28" s="106">
        <f>IF($A28="","",COUNTIFS('3. Registre des congés'!$A$5:$A$200,$A28,'3. Registre des congés'!$F$5:$F$200,"Approuvé",'3. Registre des congés'!$C$5:$C$200,"&lt;="&amp;('1. Configuration'!$C$9+(9-1)*7+6),'3. Registre des congés'!$D$5:$D$200,"&gt;="&amp;('1. Configuration'!$C$9+(9-1)*7)))</f>
        <v/>
      </c>
      <c r="K28" s="106">
        <f>IF($A28="","",COUNTIFS('3. Registre des congés'!$A$5:$A$200,$A28,'3. Registre des congés'!$F$5:$F$200,"Approuvé",'3. Registre des congés'!$C$5:$C$200,"&lt;="&amp;('1. Configuration'!$C$9+(10-1)*7+6),'3. Registre des congés'!$D$5:$D$200,"&gt;="&amp;('1. Configuration'!$C$9+(10-1)*7)))</f>
        <v/>
      </c>
      <c r="L28" s="106">
        <f>IF($A28="","",COUNTIFS('3. Registre des congés'!$A$5:$A$200,$A28,'3. Registre des congés'!$F$5:$F$200,"Approuvé",'3. Registre des congés'!$C$5:$C$200,"&lt;="&amp;('1. Configuration'!$C$9+(11-1)*7+6),'3. Registre des congés'!$D$5:$D$200,"&gt;="&amp;('1. Configuration'!$C$9+(11-1)*7)))</f>
        <v/>
      </c>
      <c r="M28" s="106">
        <f>IF($A28="","",COUNTIFS('3. Registre des congés'!$A$5:$A$200,$A28,'3. Registre des congés'!$F$5:$F$200,"Approuvé",'3. Registre des congés'!$C$5:$C$200,"&lt;="&amp;('1. Configuration'!$C$9+(12-1)*7+6),'3. Registre des congés'!$D$5:$D$200,"&gt;="&amp;('1. Configuration'!$C$9+(12-1)*7)))</f>
        <v/>
      </c>
      <c r="N28" s="106">
        <f>IF($A28="","",COUNTIFS('3. Registre des congés'!$A$5:$A$200,$A28,'3. Registre des congés'!$F$5:$F$200,"Approuvé",'3. Registre des congés'!$C$5:$C$200,"&lt;="&amp;('1. Configuration'!$C$9+(13-1)*7+6),'3. Registre des congés'!$D$5:$D$200,"&gt;="&amp;('1. Configuration'!$C$9+(13-1)*7)))</f>
        <v/>
      </c>
      <c r="O28" s="106">
        <f>IF($A28="","",COUNTIFS('3. Registre des congés'!$A$5:$A$200,$A28,'3. Registre des congés'!$F$5:$F$200,"Approuvé",'3. Registre des congés'!$C$5:$C$200,"&lt;="&amp;('1. Configuration'!$C$9+(14-1)*7+6),'3. Registre des congés'!$D$5:$D$200,"&gt;="&amp;('1. Configuration'!$C$9+(14-1)*7)))</f>
        <v/>
      </c>
      <c r="P28" s="106">
        <f>IF($A28="","",COUNTIFS('3. Registre des congés'!$A$5:$A$200,$A28,'3. Registre des congés'!$F$5:$F$200,"Approuvé",'3. Registre des congés'!$C$5:$C$200,"&lt;="&amp;('1. Configuration'!$C$9+(15-1)*7+6),'3. Registre des congés'!$D$5:$D$200,"&gt;="&amp;('1. Configuration'!$C$9+(15-1)*7)))</f>
        <v/>
      </c>
      <c r="Q28" s="106">
        <f>IF($A28="","",COUNTIFS('3. Registre des congés'!$A$5:$A$200,$A28,'3. Registre des congés'!$F$5:$F$200,"Approuvé",'3. Registre des congés'!$C$5:$C$200,"&lt;="&amp;('1. Configuration'!$C$9+(16-1)*7+6),'3. Registre des congés'!$D$5:$D$200,"&gt;="&amp;('1. Configuration'!$C$9+(16-1)*7)))</f>
        <v/>
      </c>
      <c r="R28" s="106">
        <f>IF($A28="","",COUNTIFS('3. Registre des congés'!$A$5:$A$200,$A28,'3. Registre des congés'!$F$5:$F$200,"Approuvé",'3. Registre des congés'!$C$5:$C$200,"&lt;="&amp;('1. Configuration'!$C$9+(17-1)*7+6),'3. Registre des congés'!$D$5:$D$200,"&gt;="&amp;('1. Configuration'!$C$9+(17-1)*7)))</f>
        <v/>
      </c>
      <c r="S28" s="106">
        <f>IF($A28="","",COUNTIFS('3. Registre des congés'!$A$5:$A$200,$A28,'3. Registre des congés'!$F$5:$F$200,"Approuvé",'3. Registre des congés'!$C$5:$C$200,"&lt;="&amp;('1. Configuration'!$C$9+(18-1)*7+6),'3. Registre des congés'!$D$5:$D$200,"&gt;="&amp;('1. Configuration'!$C$9+(18-1)*7)))</f>
        <v/>
      </c>
      <c r="T28" s="106">
        <f>IF($A28="","",COUNTIFS('3. Registre des congés'!$A$5:$A$200,$A28,'3. Registre des congés'!$F$5:$F$200,"Approuvé",'3. Registre des congés'!$C$5:$C$200,"&lt;="&amp;('1. Configuration'!$C$9+(19-1)*7+6),'3. Registre des congés'!$D$5:$D$200,"&gt;="&amp;('1. Configuration'!$C$9+(19-1)*7)))</f>
        <v/>
      </c>
      <c r="U28" s="106">
        <f>IF($A28="","",COUNTIFS('3. Registre des congés'!$A$5:$A$200,$A28,'3. Registre des congés'!$F$5:$F$200,"Approuvé",'3. Registre des congés'!$C$5:$C$200,"&lt;="&amp;('1. Configuration'!$C$9+(20-1)*7+6),'3. Registre des congés'!$D$5:$D$200,"&gt;="&amp;('1. Configuration'!$C$9+(20-1)*7)))</f>
        <v/>
      </c>
      <c r="V28" s="106">
        <f>IF($A28="","",COUNTIFS('3. Registre des congés'!$A$5:$A$200,$A28,'3. Registre des congés'!$F$5:$F$200,"Approuvé",'3. Registre des congés'!$C$5:$C$200,"&lt;="&amp;('1. Configuration'!$C$9+(21-1)*7+6),'3. Registre des congés'!$D$5:$D$200,"&gt;="&amp;('1. Configuration'!$C$9+(21-1)*7)))</f>
        <v/>
      </c>
      <c r="W28" s="106">
        <f>IF($A28="","",COUNTIFS('3. Registre des congés'!$A$5:$A$200,$A28,'3. Registre des congés'!$F$5:$F$200,"Approuvé",'3. Registre des congés'!$C$5:$C$200,"&lt;="&amp;('1. Configuration'!$C$9+(22-1)*7+6),'3. Registre des congés'!$D$5:$D$200,"&gt;="&amp;('1. Configuration'!$C$9+(22-1)*7)))</f>
        <v/>
      </c>
      <c r="X28" s="106">
        <f>IF($A28="","",COUNTIFS('3. Registre des congés'!$A$5:$A$200,$A28,'3. Registre des congés'!$F$5:$F$200,"Approuvé",'3. Registre des congés'!$C$5:$C$200,"&lt;="&amp;('1. Configuration'!$C$9+(23-1)*7+6),'3. Registre des congés'!$D$5:$D$200,"&gt;="&amp;('1. Configuration'!$C$9+(23-1)*7)))</f>
        <v/>
      </c>
      <c r="Y28" s="106">
        <f>IF($A28="","",COUNTIFS('3. Registre des congés'!$A$5:$A$200,$A28,'3. Registre des congés'!$F$5:$F$200,"Approuvé",'3. Registre des congés'!$C$5:$C$200,"&lt;="&amp;('1. Configuration'!$C$9+(24-1)*7+6),'3. Registre des congés'!$D$5:$D$200,"&gt;="&amp;('1. Configuration'!$C$9+(24-1)*7)))</f>
        <v/>
      </c>
      <c r="Z28" s="106">
        <f>IF($A28="","",COUNTIFS('3. Registre des congés'!$A$5:$A$200,$A28,'3. Registre des congés'!$F$5:$F$200,"Approuvé",'3. Registre des congés'!$C$5:$C$200,"&lt;="&amp;('1. Configuration'!$C$9+(25-1)*7+6),'3. Registre des congés'!$D$5:$D$200,"&gt;="&amp;('1. Configuration'!$C$9+(25-1)*7)))</f>
        <v/>
      </c>
      <c r="AA28" s="106">
        <f>IF($A28="","",COUNTIFS('3. Registre des congés'!$A$5:$A$200,$A28,'3. Registre des congés'!$F$5:$F$200,"Approuvé",'3. Registre des congés'!$C$5:$C$200,"&lt;="&amp;('1. Configuration'!$C$9+(26-1)*7+6),'3. Registre des congés'!$D$5:$D$200,"&gt;="&amp;('1. Configuration'!$C$9+(26-1)*7)))</f>
        <v/>
      </c>
      <c r="AB28" s="106">
        <f>IF($A28="","",COUNTIFS('3. Registre des congés'!$A$5:$A$200,$A28,'3. Registre des congés'!$F$5:$F$200,"Approuvé",'3. Registre des congés'!$C$5:$C$200,"&lt;="&amp;('1. Configuration'!$C$9+(27-1)*7+6),'3. Registre des congés'!$D$5:$D$200,"&gt;="&amp;('1. Configuration'!$C$9+(27-1)*7)))</f>
        <v/>
      </c>
      <c r="AC28" s="106">
        <f>IF($A28="","",COUNTIFS('3. Registre des congés'!$A$5:$A$200,$A28,'3. Registre des congés'!$F$5:$F$200,"Approuvé",'3. Registre des congés'!$C$5:$C$200,"&lt;="&amp;('1. Configuration'!$C$9+(28-1)*7+6),'3. Registre des congés'!$D$5:$D$200,"&gt;="&amp;('1. Configuration'!$C$9+(28-1)*7)))</f>
        <v/>
      </c>
      <c r="AD28" s="106">
        <f>IF($A28="","",COUNTIFS('3. Registre des congés'!$A$5:$A$200,$A28,'3. Registre des congés'!$F$5:$F$200,"Approuvé",'3. Registre des congés'!$C$5:$C$200,"&lt;="&amp;('1. Configuration'!$C$9+(29-1)*7+6),'3. Registre des congés'!$D$5:$D$200,"&gt;="&amp;('1. Configuration'!$C$9+(29-1)*7)))</f>
        <v/>
      </c>
      <c r="AE28" s="106">
        <f>IF($A28="","",COUNTIFS('3. Registre des congés'!$A$5:$A$200,$A28,'3. Registre des congés'!$F$5:$F$200,"Approuvé",'3. Registre des congés'!$C$5:$C$200,"&lt;="&amp;('1. Configuration'!$C$9+(30-1)*7+6),'3. Registre des congés'!$D$5:$D$200,"&gt;="&amp;('1. Configuration'!$C$9+(30-1)*7)))</f>
        <v/>
      </c>
      <c r="AF28" s="106">
        <f>IF($A28="","",COUNTIFS('3. Registre des congés'!$A$5:$A$200,$A28,'3. Registre des congés'!$F$5:$F$200,"Approuvé",'3. Registre des congés'!$C$5:$C$200,"&lt;="&amp;('1. Configuration'!$C$9+(31-1)*7+6),'3. Registre des congés'!$D$5:$D$200,"&gt;="&amp;('1. Configuration'!$C$9+(31-1)*7)))</f>
        <v/>
      </c>
      <c r="AG28" s="106">
        <f>IF($A28="","",COUNTIFS('3. Registre des congés'!$A$5:$A$200,$A28,'3. Registre des congés'!$F$5:$F$200,"Approuvé",'3. Registre des congés'!$C$5:$C$200,"&lt;="&amp;('1. Configuration'!$C$9+(32-1)*7+6),'3. Registre des congés'!$D$5:$D$200,"&gt;="&amp;('1. Configuration'!$C$9+(32-1)*7)))</f>
        <v/>
      </c>
      <c r="AH28" s="106">
        <f>IF($A28="","",COUNTIFS('3. Registre des congés'!$A$5:$A$200,$A28,'3. Registre des congés'!$F$5:$F$200,"Approuvé",'3. Registre des congés'!$C$5:$C$200,"&lt;="&amp;('1. Configuration'!$C$9+(33-1)*7+6),'3. Registre des congés'!$D$5:$D$200,"&gt;="&amp;('1. Configuration'!$C$9+(33-1)*7)))</f>
        <v/>
      </c>
      <c r="AI28" s="106">
        <f>IF($A28="","",COUNTIFS('3. Registre des congés'!$A$5:$A$200,$A28,'3. Registre des congés'!$F$5:$F$200,"Approuvé",'3. Registre des congés'!$C$5:$C$200,"&lt;="&amp;('1. Configuration'!$C$9+(34-1)*7+6),'3. Registre des congés'!$D$5:$D$200,"&gt;="&amp;('1. Configuration'!$C$9+(34-1)*7)))</f>
        <v/>
      </c>
      <c r="AJ28" s="106">
        <f>IF($A28="","",COUNTIFS('3. Registre des congés'!$A$5:$A$200,$A28,'3. Registre des congés'!$F$5:$F$200,"Approuvé",'3. Registre des congés'!$C$5:$C$200,"&lt;="&amp;('1. Configuration'!$C$9+(35-1)*7+6),'3. Registre des congés'!$D$5:$D$200,"&gt;="&amp;('1. Configuration'!$C$9+(35-1)*7)))</f>
        <v/>
      </c>
      <c r="AK28" s="106">
        <f>IF($A28="","",COUNTIFS('3. Registre des congés'!$A$5:$A$200,$A28,'3. Registre des congés'!$F$5:$F$200,"Approuvé",'3. Registre des congés'!$C$5:$C$200,"&lt;="&amp;('1. Configuration'!$C$9+(36-1)*7+6),'3. Registre des congés'!$D$5:$D$200,"&gt;="&amp;('1. Configuration'!$C$9+(36-1)*7)))</f>
        <v/>
      </c>
      <c r="AL28" s="106">
        <f>IF($A28="","",COUNTIFS('3. Registre des congés'!$A$5:$A$200,$A28,'3. Registre des congés'!$F$5:$F$200,"Approuvé",'3. Registre des congés'!$C$5:$C$200,"&lt;="&amp;('1. Configuration'!$C$9+(37-1)*7+6),'3. Registre des congés'!$D$5:$D$200,"&gt;="&amp;('1. Configuration'!$C$9+(37-1)*7)))</f>
        <v/>
      </c>
      <c r="AM28" s="106">
        <f>IF($A28="","",COUNTIFS('3. Registre des congés'!$A$5:$A$200,$A28,'3. Registre des congés'!$F$5:$F$200,"Approuvé",'3. Registre des congés'!$C$5:$C$200,"&lt;="&amp;('1. Configuration'!$C$9+(38-1)*7+6),'3. Registre des congés'!$D$5:$D$200,"&gt;="&amp;('1. Configuration'!$C$9+(38-1)*7)))</f>
        <v/>
      </c>
      <c r="AN28" s="106">
        <f>IF($A28="","",COUNTIFS('3. Registre des congés'!$A$5:$A$200,$A28,'3. Registre des congés'!$F$5:$F$200,"Approuvé",'3. Registre des congés'!$C$5:$C$200,"&lt;="&amp;('1. Configuration'!$C$9+(39-1)*7+6),'3. Registre des congés'!$D$5:$D$200,"&gt;="&amp;('1. Configuration'!$C$9+(39-1)*7)))</f>
        <v/>
      </c>
      <c r="AO28" s="106">
        <f>IF($A28="","",COUNTIFS('3. Registre des congés'!$A$5:$A$200,$A28,'3. Registre des congés'!$F$5:$F$200,"Approuvé",'3. Registre des congés'!$C$5:$C$200,"&lt;="&amp;('1. Configuration'!$C$9+(40-1)*7+6),'3. Registre des congés'!$D$5:$D$200,"&gt;="&amp;('1. Configuration'!$C$9+(40-1)*7)))</f>
        <v/>
      </c>
      <c r="AP28" s="106">
        <f>IF($A28="","",COUNTIFS('3. Registre des congés'!$A$5:$A$200,$A28,'3. Registre des congés'!$F$5:$F$200,"Approuvé",'3. Registre des congés'!$C$5:$C$200,"&lt;="&amp;('1. Configuration'!$C$9+(41-1)*7+6),'3. Registre des congés'!$D$5:$D$200,"&gt;="&amp;('1. Configuration'!$C$9+(41-1)*7)))</f>
        <v/>
      </c>
      <c r="AQ28" s="106">
        <f>IF($A28="","",COUNTIFS('3. Registre des congés'!$A$5:$A$200,$A28,'3. Registre des congés'!$F$5:$F$200,"Approuvé",'3. Registre des congés'!$C$5:$C$200,"&lt;="&amp;('1. Configuration'!$C$9+(42-1)*7+6),'3. Registre des congés'!$D$5:$D$200,"&gt;="&amp;('1. Configuration'!$C$9+(42-1)*7)))</f>
        <v/>
      </c>
      <c r="AR28" s="106">
        <f>IF($A28="","",COUNTIFS('3. Registre des congés'!$A$5:$A$200,$A28,'3. Registre des congés'!$F$5:$F$200,"Approuvé",'3. Registre des congés'!$C$5:$C$200,"&lt;="&amp;('1. Configuration'!$C$9+(43-1)*7+6),'3. Registre des congés'!$D$5:$D$200,"&gt;="&amp;('1. Configuration'!$C$9+(43-1)*7)))</f>
        <v/>
      </c>
      <c r="AS28" s="106">
        <f>IF($A28="","",COUNTIFS('3. Registre des congés'!$A$5:$A$200,$A28,'3. Registre des congés'!$F$5:$F$200,"Approuvé",'3. Registre des congés'!$C$5:$C$200,"&lt;="&amp;('1. Configuration'!$C$9+(44-1)*7+6),'3. Registre des congés'!$D$5:$D$200,"&gt;="&amp;('1. Configuration'!$C$9+(44-1)*7)))</f>
        <v/>
      </c>
      <c r="AT28" s="106">
        <f>IF($A28="","",COUNTIFS('3. Registre des congés'!$A$5:$A$200,$A28,'3. Registre des congés'!$F$5:$F$200,"Approuvé",'3. Registre des congés'!$C$5:$C$200,"&lt;="&amp;('1. Configuration'!$C$9+(45-1)*7+6),'3. Registre des congés'!$D$5:$D$200,"&gt;="&amp;('1. Configuration'!$C$9+(45-1)*7)))</f>
        <v/>
      </c>
      <c r="AU28" s="106">
        <f>IF($A28="","",COUNTIFS('3. Registre des congés'!$A$5:$A$200,$A28,'3. Registre des congés'!$F$5:$F$200,"Approuvé",'3. Registre des congés'!$C$5:$C$200,"&lt;="&amp;('1. Configuration'!$C$9+(46-1)*7+6),'3. Registre des congés'!$D$5:$D$200,"&gt;="&amp;('1. Configuration'!$C$9+(46-1)*7)))</f>
        <v/>
      </c>
      <c r="AV28" s="106">
        <f>IF($A28="","",COUNTIFS('3. Registre des congés'!$A$5:$A$200,$A28,'3. Registre des congés'!$F$5:$F$200,"Approuvé",'3. Registre des congés'!$C$5:$C$200,"&lt;="&amp;('1. Configuration'!$C$9+(47-1)*7+6),'3. Registre des congés'!$D$5:$D$200,"&gt;="&amp;('1. Configuration'!$C$9+(47-1)*7)))</f>
        <v/>
      </c>
      <c r="AW28" s="106">
        <f>IF($A28="","",COUNTIFS('3. Registre des congés'!$A$5:$A$200,$A28,'3. Registre des congés'!$F$5:$F$200,"Approuvé",'3. Registre des congés'!$C$5:$C$200,"&lt;="&amp;('1. Configuration'!$C$9+(48-1)*7+6),'3. Registre des congés'!$D$5:$D$200,"&gt;="&amp;('1. Configuration'!$C$9+(48-1)*7)))</f>
        <v/>
      </c>
      <c r="AX28" s="106">
        <f>IF($A28="","",COUNTIFS('3. Registre des congés'!$A$5:$A$200,$A28,'3. Registre des congés'!$F$5:$F$200,"Approuvé",'3. Registre des congés'!$C$5:$C$200,"&lt;="&amp;('1. Configuration'!$C$9+(49-1)*7+6),'3. Registre des congés'!$D$5:$D$200,"&gt;="&amp;('1. Configuration'!$C$9+(49-1)*7)))</f>
        <v/>
      </c>
      <c r="AY28" s="106">
        <f>IF($A28="","",COUNTIFS('3. Registre des congés'!$A$5:$A$200,$A28,'3. Registre des congés'!$F$5:$F$200,"Approuvé",'3. Registre des congés'!$C$5:$C$200,"&lt;="&amp;('1. Configuration'!$C$9+(50-1)*7+6),'3. Registre des congés'!$D$5:$D$200,"&gt;="&amp;('1. Configuration'!$C$9+(50-1)*7)))</f>
        <v/>
      </c>
      <c r="AZ28" s="106">
        <f>IF($A28="","",COUNTIFS('3. Registre des congés'!$A$5:$A$200,$A28,'3. Registre des congés'!$F$5:$F$200,"Approuvé",'3. Registre des congés'!$C$5:$C$200,"&lt;="&amp;('1. Configuration'!$C$9+(51-1)*7+6),'3. Registre des congés'!$D$5:$D$200,"&gt;="&amp;('1. Configuration'!$C$9+(51-1)*7)))</f>
        <v/>
      </c>
      <c r="BA28" s="106">
        <f>IF($A28="","",COUNTIFS('3. Registre des congés'!$A$5:$A$200,$A28,'3. Registre des congés'!$F$5:$F$200,"Approuvé",'3. Registre des congés'!$C$5:$C$200,"&lt;="&amp;('1. Configuration'!$C$9+(52-1)*7+6),'3. Registre des congés'!$D$5:$D$200,"&gt;="&amp;('1. Configuration'!$C$9+(52-1)*7)))</f>
        <v/>
      </c>
    </row>
    <row r="29" ht="18" customHeight="1" s="55">
      <c r="A29" s="105">
        <f>IF('2. Employés'!A29="","",'2. Employés'!A29)</f>
        <v/>
      </c>
      <c r="B29" s="106">
        <f>IF($A29="","",COUNTIFS('3. Registre des congés'!$A$5:$A$200,$A29,'3. Registre des congés'!$F$5:$F$200,"Approuvé",'3. Registre des congés'!$C$5:$C$200,"&lt;="&amp;('1. Configuration'!$C$9+(1-1)*7+6),'3. Registre des congés'!$D$5:$D$200,"&gt;="&amp;('1. Configuration'!$C$9+(1-1)*7)))</f>
        <v/>
      </c>
      <c r="C29" s="106">
        <f>IF($A29="","",COUNTIFS('3. Registre des congés'!$A$5:$A$200,$A29,'3. Registre des congés'!$F$5:$F$200,"Approuvé",'3. Registre des congés'!$C$5:$C$200,"&lt;="&amp;('1. Configuration'!$C$9+(2-1)*7+6),'3. Registre des congés'!$D$5:$D$200,"&gt;="&amp;('1. Configuration'!$C$9+(2-1)*7)))</f>
        <v/>
      </c>
      <c r="D29" s="106">
        <f>IF($A29="","",COUNTIFS('3. Registre des congés'!$A$5:$A$200,$A29,'3. Registre des congés'!$F$5:$F$200,"Approuvé",'3. Registre des congés'!$C$5:$C$200,"&lt;="&amp;('1. Configuration'!$C$9+(3-1)*7+6),'3. Registre des congés'!$D$5:$D$200,"&gt;="&amp;('1. Configuration'!$C$9+(3-1)*7)))</f>
        <v/>
      </c>
      <c r="E29" s="106">
        <f>IF($A29="","",COUNTIFS('3. Registre des congés'!$A$5:$A$200,$A29,'3. Registre des congés'!$F$5:$F$200,"Approuvé",'3. Registre des congés'!$C$5:$C$200,"&lt;="&amp;('1. Configuration'!$C$9+(4-1)*7+6),'3. Registre des congés'!$D$5:$D$200,"&gt;="&amp;('1. Configuration'!$C$9+(4-1)*7)))</f>
        <v/>
      </c>
      <c r="F29" s="106">
        <f>IF($A29="","",COUNTIFS('3. Registre des congés'!$A$5:$A$200,$A29,'3. Registre des congés'!$F$5:$F$200,"Approuvé",'3. Registre des congés'!$C$5:$C$200,"&lt;="&amp;('1. Configuration'!$C$9+(5-1)*7+6),'3. Registre des congés'!$D$5:$D$200,"&gt;="&amp;('1. Configuration'!$C$9+(5-1)*7)))</f>
        <v/>
      </c>
      <c r="G29" s="106">
        <f>IF($A29="","",COUNTIFS('3. Registre des congés'!$A$5:$A$200,$A29,'3. Registre des congés'!$F$5:$F$200,"Approuvé",'3. Registre des congés'!$C$5:$C$200,"&lt;="&amp;('1. Configuration'!$C$9+(6-1)*7+6),'3. Registre des congés'!$D$5:$D$200,"&gt;="&amp;('1. Configuration'!$C$9+(6-1)*7)))</f>
        <v/>
      </c>
      <c r="H29" s="106">
        <f>IF($A29="","",COUNTIFS('3. Registre des congés'!$A$5:$A$200,$A29,'3. Registre des congés'!$F$5:$F$200,"Approuvé",'3. Registre des congés'!$C$5:$C$200,"&lt;="&amp;('1. Configuration'!$C$9+(7-1)*7+6),'3. Registre des congés'!$D$5:$D$200,"&gt;="&amp;('1. Configuration'!$C$9+(7-1)*7)))</f>
        <v/>
      </c>
      <c r="I29" s="106">
        <f>IF($A29="","",COUNTIFS('3. Registre des congés'!$A$5:$A$200,$A29,'3. Registre des congés'!$F$5:$F$200,"Approuvé",'3. Registre des congés'!$C$5:$C$200,"&lt;="&amp;('1. Configuration'!$C$9+(8-1)*7+6),'3. Registre des congés'!$D$5:$D$200,"&gt;="&amp;('1. Configuration'!$C$9+(8-1)*7)))</f>
        <v/>
      </c>
      <c r="J29" s="106">
        <f>IF($A29="","",COUNTIFS('3. Registre des congés'!$A$5:$A$200,$A29,'3. Registre des congés'!$F$5:$F$200,"Approuvé",'3. Registre des congés'!$C$5:$C$200,"&lt;="&amp;('1. Configuration'!$C$9+(9-1)*7+6),'3. Registre des congés'!$D$5:$D$200,"&gt;="&amp;('1. Configuration'!$C$9+(9-1)*7)))</f>
        <v/>
      </c>
      <c r="K29" s="106">
        <f>IF($A29="","",COUNTIFS('3. Registre des congés'!$A$5:$A$200,$A29,'3. Registre des congés'!$F$5:$F$200,"Approuvé",'3. Registre des congés'!$C$5:$C$200,"&lt;="&amp;('1. Configuration'!$C$9+(10-1)*7+6),'3. Registre des congés'!$D$5:$D$200,"&gt;="&amp;('1. Configuration'!$C$9+(10-1)*7)))</f>
        <v/>
      </c>
      <c r="L29" s="106">
        <f>IF($A29="","",COUNTIFS('3. Registre des congés'!$A$5:$A$200,$A29,'3. Registre des congés'!$F$5:$F$200,"Approuvé",'3. Registre des congés'!$C$5:$C$200,"&lt;="&amp;('1. Configuration'!$C$9+(11-1)*7+6),'3. Registre des congés'!$D$5:$D$200,"&gt;="&amp;('1. Configuration'!$C$9+(11-1)*7)))</f>
        <v/>
      </c>
      <c r="M29" s="106">
        <f>IF($A29="","",COUNTIFS('3. Registre des congés'!$A$5:$A$200,$A29,'3. Registre des congés'!$F$5:$F$200,"Approuvé",'3. Registre des congés'!$C$5:$C$200,"&lt;="&amp;('1. Configuration'!$C$9+(12-1)*7+6),'3. Registre des congés'!$D$5:$D$200,"&gt;="&amp;('1. Configuration'!$C$9+(12-1)*7)))</f>
        <v/>
      </c>
      <c r="N29" s="106">
        <f>IF($A29="","",COUNTIFS('3. Registre des congés'!$A$5:$A$200,$A29,'3. Registre des congés'!$F$5:$F$200,"Approuvé",'3. Registre des congés'!$C$5:$C$200,"&lt;="&amp;('1. Configuration'!$C$9+(13-1)*7+6),'3. Registre des congés'!$D$5:$D$200,"&gt;="&amp;('1. Configuration'!$C$9+(13-1)*7)))</f>
        <v/>
      </c>
      <c r="O29" s="106">
        <f>IF($A29="","",COUNTIFS('3. Registre des congés'!$A$5:$A$200,$A29,'3. Registre des congés'!$F$5:$F$200,"Approuvé",'3. Registre des congés'!$C$5:$C$200,"&lt;="&amp;('1. Configuration'!$C$9+(14-1)*7+6),'3. Registre des congés'!$D$5:$D$200,"&gt;="&amp;('1. Configuration'!$C$9+(14-1)*7)))</f>
        <v/>
      </c>
      <c r="P29" s="106">
        <f>IF($A29="","",COUNTIFS('3. Registre des congés'!$A$5:$A$200,$A29,'3. Registre des congés'!$F$5:$F$200,"Approuvé",'3. Registre des congés'!$C$5:$C$200,"&lt;="&amp;('1. Configuration'!$C$9+(15-1)*7+6),'3. Registre des congés'!$D$5:$D$200,"&gt;="&amp;('1. Configuration'!$C$9+(15-1)*7)))</f>
        <v/>
      </c>
      <c r="Q29" s="106">
        <f>IF($A29="","",COUNTIFS('3. Registre des congés'!$A$5:$A$200,$A29,'3. Registre des congés'!$F$5:$F$200,"Approuvé",'3. Registre des congés'!$C$5:$C$200,"&lt;="&amp;('1. Configuration'!$C$9+(16-1)*7+6),'3. Registre des congés'!$D$5:$D$200,"&gt;="&amp;('1. Configuration'!$C$9+(16-1)*7)))</f>
        <v/>
      </c>
      <c r="R29" s="106">
        <f>IF($A29="","",COUNTIFS('3. Registre des congés'!$A$5:$A$200,$A29,'3. Registre des congés'!$F$5:$F$200,"Approuvé",'3. Registre des congés'!$C$5:$C$200,"&lt;="&amp;('1. Configuration'!$C$9+(17-1)*7+6),'3. Registre des congés'!$D$5:$D$200,"&gt;="&amp;('1. Configuration'!$C$9+(17-1)*7)))</f>
        <v/>
      </c>
      <c r="S29" s="106">
        <f>IF($A29="","",COUNTIFS('3. Registre des congés'!$A$5:$A$200,$A29,'3. Registre des congés'!$F$5:$F$200,"Approuvé",'3. Registre des congés'!$C$5:$C$200,"&lt;="&amp;('1. Configuration'!$C$9+(18-1)*7+6),'3. Registre des congés'!$D$5:$D$200,"&gt;="&amp;('1. Configuration'!$C$9+(18-1)*7)))</f>
        <v/>
      </c>
      <c r="T29" s="106">
        <f>IF($A29="","",COUNTIFS('3. Registre des congés'!$A$5:$A$200,$A29,'3. Registre des congés'!$F$5:$F$200,"Approuvé",'3. Registre des congés'!$C$5:$C$200,"&lt;="&amp;('1. Configuration'!$C$9+(19-1)*7+6),'3. Registre des congés'!$D$5:$D$200,"&gt;="&amp;('1. Configuration'!$C$9+(19-1)*7)))</f>
        <v/>
      </c>
      <c r="U29" s="106">
        <f>IF($A29="","",COUNTIFS('3. Registre des congés'!$A$5:$A$200,$A29,'3. Registre des congés'!$F$5:$F$200,"Approuvé",'3. Registre des congés'!$C$5:$C$200,"&lt;="&amp;('1. Configuration'!$C$9+(20-1)*7+6),'3. Registre des congés'!$D$5:$D$200,"&gt;="&amp;('1. Configuration'!$C$9+(20-1)*7)))</f>
        <v/>
      </c>
      <c r="V29" s="106">
        <f>IF($A29="","",COUNTIFS('3. Registre des congés'!$A$5:$A$200,$A29,'3. Registre des congés'!$F$5:$F$200,"Approuvé",'3. Registre des congés'!$C$5:$C$200,"&lt;="&amp;('1. Configuration'!$C$9+(21-1)*7+6),'3. Registre des congés'!$D$5:$D$200,"&gt;="&amp;('1. Configuration'!$C$9+(21-1)*7)))</f>
        <v/>
      </c>
      <c r="W29" s="106">
        <f>IF($A29="","",COUNTIFS('3. Registre des congés'!$A$5:$A$200,$A29,'3. Registre des congés'!$F$5:$F$200,"Approuvé",'3. Registre des congés'!$C$5:$C$200,"&lt;="&amp;('1. Configuration'!$C$9+(22-1)*7+6),'3. Registre des congés'!$D$5:$D$200,"&gt;="&amp;('1. Configuration'!$C$9+(22-1)*7)))</f>
        <v/>
      </c>
      <c r="X29" s="106">
        <f>IF($A29="","",COUNTIFS('3. Registre des congés'!$A$5:$A$200,$A29,'3. Registre des congés'!$F$5:$F$200,"Approuvé",'3. Registre des congés'!$C$5:$C$200,"&lt;="&amp;('1. Configuration'!$C$9+(23-1)*7+6),'3. Registre des congés'!$D$5:$D$200,"&gt;="&amp;('1. Configuration'!$C$9+(23-1)*7)))</f>
        <v/>
      </c>
      <c r="Y29" s="106">
        <f>IF($A29="","",COUNTIFS('3. Registre des congés'!$A$5:$A$200,$A29,'3. Registre des congés'!$F$5:$F$200,"Approuvé",'3. Registre des congés'!$C$5:$C$200,"&lt;="&amp;('1. Configuration'!$C$9+(24-1)*7+6),'3. Registre des congés'!$D$5:$D$200,"&gt;="&amp;('1. Configuration'!$C$9+(24-1)*7)))</f>
        <v/>
      </c>
      <c r="Z29" s="106">
        <f>IF($A29="","",COUNTIFS('3. Registre des congés'!$A$5:$A$200,$A29,'3. Registre des congés'!$F$5:$F$200,"Approuvé",'3. Registre des congés'!$C$5:$C$200,"&lt;="&amp;('1. Configuration'!$C$9+(25-1)*7+6),'3. Registre des congés'!$D$5:$D$200,"&gt;="&amp;('1. Configuration'!$C$9+(25-1)*7)))</f>
        <v/>
      </c>
      <c r="AA29" s="106">
        <f>IF($A29="","",COUNTIFS('3. Registre des congés'!$A$5:$A$200,$A29,'3. Registre des congés'!$F$5:$F$200,"Approuvé",'3. Registre des congés'!$C$5:$C$200,"&lt;="&amp;('1. Configuration'!$C$9+(26-1)*7+6),'3. Registre des congés'!$D$5:$D$200,"&gt;="&amp;('1. Configuration'!$C$9+(26-1)*7)))</f>
        <v/>
      </c>
      <c r="AB29" s="106">
        <f>IF($A29="","",COUNTIFS('3. Registre des congés'!$A$5:$A$200,$A29,'3. Registre des congés'!$F$5:$F$200,"Approuvé",'3. Registre des congés'!$C$5:$C$200,"&lt;="&amp;('1. Configuration'!$C$9+(27-1)*7+6),'3. Registre des congés'!$D$5:$D$200,"&gt;="&amp;('1. Configuration'!$C$9+(27-1)*7)))</f>
        <v/>
      </c>
      <c r="AC29" s="106">
        <f>IF($A29="","",COUNTIFS('3. Registre des congés'!$A$5:$A$200,$A29,'3. Registre des congés'!$F$5:$F$200,"Approuvé",'3. Registre des congés'!$C$5:$C$200,"&lt;="&amp;('1. Configuration'!$C$9+(28-1)*7+6),'3. Registre des congés'!$D$5:$D$200,"&gt;="&amp;('1. Configuration'!$C$9+(28-1)*7)))</f>
        <v/>
      </c>
      <c r="AD29" s="106">
        <f>IF($A29="","",COUNTIFS('3. Registre des congés'!$A$5:$A$200,$A29,'3. Registre des congés'!$F$5:$F$200,"Approuvé",'3. Registre des congés'!$C$5:$C$200,"&lt;="&amp;('1. Configuration'!$C$9+(29-1)*7+6),'3. Registre des congés'!$D$5:$D$200,"&gt;="&amp;('1. Configuration'!$C$9+(29-1)*7)))</f>
        <v/>
      </c>
      <c r="AE29" s="106">
        <f>IF($A29="","",COUNTIFS('3. Registre des congés'!$A$5:$A$200,$A29,'3. Registre des congés'!$F$5:$F$200,"Approuvé",'3. Registre des congés'!$C$5:$C$200,"&lt;="&amp;('1. Configuration'!$C$9+(30-1)*7+6),'3. Registre des congés'!$D$5:$D$200,"&gt;="&amp;('1. Configuration'!$C$9+(30-1)*7)))</f>
        <v/>
      </c>
      <c r="AF29" s="106">
        <f>IF($A29="","",COUNTIFS('3. Registre des congés'!$A$5:$A$200,$A29,'3. Registre des congés'!$F$5:$F$200,"Approuvé",'3. Registre des congés'!$C$5:$C$200,"&lt;="&amp;('1. Configuration'!$C$9+(31-1)*7+6),'3. Registre des congés'!$D$5:$D$200,"&gt;="&amp;('1. Configuration'!$C$9+(31-1)*7)))</f>
        <v/>
      </c>
      <c r="AG29" s="106">
        <f>IF($A29="","",COUNTIFS('3. Registre des congés'!$A$5:$A$200,$A29,'3. Registre des congés'!$F$5:$F$200,"Approuvé",'3. Registre des congés'!$C$5:$C$200,"&lt;="&amp;('1. Configuration'!$C$9+(32-1)*7+6),'3. Registre des congés'!$D$5:$D$200,"&gt;="&amp;('1. Configuration'!$C$9+(32-1)*7)))</f>
        <v/>
      </c>
      <c r="AH29" s="106">
        <f>IF($A29="","",COUNTIFS('3. Registre des congés'!$A$5:$A$200,$A29,'3. Registre des congés'!$F$5:$F$200,"Approuvé",'3. Registre des congés'!$C$5:$C$200,"&lt;="&amp;('1. Configuration'!$C$9+(33-1)*7+6),'3. Registre des congés'!$D$5:$D$200,"&gt;="&amp;('1. Configuration'!$C$9+(33-1)*7)))</f>
        <v/>
      </c>
      <c r="AI29" s="106">
        <f>IF($A29="","",COUNTIFS('3. Registre des congés'!$A$5:$A$200,$A29,'3. Registre des congés'!$F$5:$F$200,"Approuvé",'3. Registre des congés'!$C$5:$C$200,"&lt;="&amp;('1. Configuration'!$C$9+(34-1)*7+6),'3. Registre des congés'!$D$5:$D$200,"&gt;="&amp;('1. Configuration'!$C$9+(34-1)*7)))</f>
        <v/>
      </c>
      <c r="AJ29" s="106">
        <f>IF($A29="","",COUNTIFS('3. Registre des congés'!$A$5:$A$200,$A29,'3. Registre des congés'!$F$5:$F$200,"Approuvé",'3. Registre des congés'!$C$5:$C$200,"&lt;="&amp;('1. Configuration'!$C$9+(35-1)*7+6),'3. Registre des congés'!$D$5:$D$200,"&gt;="&amp;('1. Configuration'!$C$9+(35-1)*7)))</f>
        <v/>
      </c>
      <c r="AK29" s="106">
        <f>IF($A29="","",COUNTIFS('3. Registre des congés'!$A$5:$A$200,$A29,'3. Registre des congés'!$F$5:$F$200,"Approuvé",'3. Registre des congés'!$C$5:$C$200,"&lt;="&amp;('1. Configuration'!$C$9+(36-1)*7+6),'3. Registre des congés'!$D$5:$D$200,"&gt;="&amp;('1. Configuration'!$C$9+(36-1)*7)))</f>
        <v/>
      </c>
      <c r="AL29" s="106">
        <f>IF($A29="","",COUNTIFS('3. Registre des congés'!$A$5:$A$200,$A29,'3. Registre des congés'!$F$5:$F$200,"Approuvé",'3. Registre des congés'!$C$5:$C$200,"&lt;="&amp;('1. Configuration'!$C$9+(37-1)*7+6),'3. Registre des congés'!$D$5:$D$200,"&gt;="&amp;('1. Configuration'!$C$9+(37-1)*7)))</f>
        <v/>
      </c>
      <c r="AM29" s="106">
        <f>IF($A29="","",COUNTIFS('3. Registre des congés'!$A$5:$A$200,$A29,'3. Registre des congés'!$F$5:$F$200,"Approuvé",'3. Registre des congés'!$C$5:$C$200,"&lt;="&amp;('1. Configuration'!$C$9+(38-1)*7+6),'3. Registre des congés'!$D$5:$D$200,"&gt;="&amp;('1. Configuration'!$C$9+(38-1)*7)))</f>
        <v/>
      </c>
      <c r="AN29" s="106">
        <f>IF($A29="","",COUNTIFS('3. Registre des congés'!$A$5:$A$200,$A29,'3. Registre des congés'!$F$5:$F$200,"Approuvé",'3. Registre des congés'!$C$5:$C$200,"&lt;="&amp;('1. Configuration'!$C$9+(39-1)*7+6),'3. Registre des congés'!$D$5:$D$200,"&gt;="&amp;('1. Configuration'!$C$9+(39-1)*7)))</f>
        <v/>
      </c>
      <c r="AO29" s="106">
        <f>IF($A29="","",COUNTIFS('3. Registre des congés'!$A$5:$A$200,$A29,'3. Registre des congés'!$F$5:$F$200,"Approuvé",'3. Registre des congés'!$C$5:$C$200,"&lt;="&amp;('1. Configuration'!$C$9+(40-1)*7+6),'3. Registre des congés'!$D$5:$D$200,"&gt;="&amp;('1. Configuration'!$C$9+(40-1)*7)))</f>
        <v/>
      </c>
      <c r="AP29" s="106">
        <f>IF($A29="","",COUNTIFS('3. Registre des congés'!$A$5:$A$200,$A29,'3. Registre des congés'!$F$5:$F$200,"Approuvé",'3. Registre des congés'!$C$5:$C$200,"&lt;="&amp;('1. Configuration'!$C$9+(41-1)*7+6),'3. Registre des congés'!$D$5:$D$200,"&gt;="&amp;('1. Configuration'!$C$9+(41-1)*7)))</f>
        <v/>
      </c>
      <c r="AQ29" s="106">
        <f>IF($A29="","",COUNTIFS('3. Registre des congés'!$A$5:$A$200,$A29,'3. Registre des congés'!$F$5:$F$200,"Approuvé",'3. Registre des congés'!$C$5:$C$200,"&lt;="&amp;('1. Configuration'!$C$9+(42-1)*7+6),'3. Registre des congés'!$D$5:$D$200,"&gt;="&amp;('1. Configuration'!$C$9+(42-1)*7)))</f>
        <v/>
      </c>
      <c r="AR29" s="106">
        <f>IF($A29="","",COUNTIFS('3. Registre des congés'!$A$5:$A$200,$A29,'3. Registre des congés'!$F$5:$F$200,"Approuvé",'3. Registre des congés'!$C$5:$C$200,"&lt;="&amp;('1. Configuration'!$C$9+(43-1)*7+6),'3. Registre des congés'!$D$5:$D$200,"&gt;="&amp;('1. Configuration'!$C$9+(43-1)*7)))</f>
        <v/>
      </c>
      <c r="AS29" s="106">
        <f>IF($A29="","",COUNTIFS('3. Registre des congés'!$A$5:$A$200,$A29,'3. Registre des congés'!$F$5:$F$200,"Approuvé",'3. Registre des congés'!$C$5:$C$200,"&lt;="&amp;('1. Configuration'!$C$9+(44-1)*7+6),'3. Registre des congés'!$D$5:$D$200,"&gt;="&amp;('1. Configuration'!$C$9+(44-1)*7)))</f>
        <v/>
      </c>
      <c r="AT29" s="106">
        <f>IF($A29="","",COUNTIFS('3. Registre des congés'!$A$5:$A$200,$A29,'3. Registre des congés'!$F$5:$F$200,"Approuvé",'3. Registre des congés'!$C$5:$C$200,"&lt;="&amp;('1. Configuration'!$C$9+(45-1)*7+6),'3. Registre des congés'!$D$5:$D$200,"&gt;="&amp;('1. Configuration'!$C$9+(45-1)*7)))</f>
        <v/>
      </c>
      <c r="AU29" s="106">
        <f>IF($A29="","",COUNTIFS('3. Registre des congés'!$A$5:$A$200,$A29,'3. Registre des congés'!$F$5:$F$200,"Approuvé",'3. Registre des congés'!$C$5:$C$200,"&lt;="&amp;('1. Configuration'!$C$9+(46-1)*7+6),'3. Registre des congés'!$D$5:$D$200,"&gt;="&amp;('1. Configuration'!$C$9+(46-1)*7)))</f>
        <v/>
      </c>
      <c r="AV29" s="106">
        <f>IF($A29="","",COUNTIFS('3. Registre des congés'!$A$5:$A$200,$A29,'3. Registre des congés'!$F$5:$F$200,"Approuvé",'3. Registre des congés'!$C$5:$C$200,"&lt;="&amp;('1. Configuration'!$C$9+(47-1)*7+6),'3. Registre des congés'!$D$5:$D$200,"&gt;="&amp;('1. Configuration'!$C$9+(47-1)*7)))</f>
        <v/>
      </c>
      <c r="AW29" s="106">
        <f>IF($A29="","",COUNTIFS('3. Registre des congés'!$A$5:$A$200,$A29,'3. Registre des congés'!$F$5:$F$200,"Approuvé",'3. Registre des congés'!$C$5:$C$200,"&lt;="&amp;('1. Configuration'!$C$9+(48-1)*7+6),'3. Registre des congés'!$D$5:$D$200,"&gt;="&amp;('1. Configuration'!$C$9+(48-1)*7)))</f>
        <v/>
      </c>
      <c r="AX29" s="106">
        <f>IF($A29="","",COUNTIFS('3. Registre des congés'!$A$5:$A$200,$A29,'3. Registre des congés'!$F$5:$F$200,"Approuvé",'3. Registre des congés'!$C$5:$C$200,"&lt;="&amp;('1. Configuration'!$C$9+(49-1)*7+6),'3. Registre des congés'!$D$5:$D$200,"&gt;="&amp;('1. Configuration'!$C$9+(49-1)*7)))</f>
        <v/>
      </c>
      <c r="AY29" s="106">
        <f>IF($A29="","",COUNTIFS('3. Registre des congés'!$A$5:$A$200,$A29,'3. Registre des congés'!$F$5:$F$200,"Approuvé",'3. Registre des congés'!$C$5:$C$200,"&lt;="&amp;('1. Configuration'!$C$9+(50-1)*7+6),'3. Registre des congés'!$D$5:$D$200,"&gt;="&amp;('1. Configuration'!$C$9+(50-1)*7)))</f>
        <v/>
      </c>
      <c r="AZ29" s="106">
        <f>IF($A29="","",COUNTIFS('3. Registre des congés'!$A$5:$A$200,$A29,'3. Registre des congés'!$F$5:$F$200,"Approuvé",'3. Registre des congés'!$C$5:$C$200,"&lt;="&amp;('1. Configuration'!$C$9+(51-1)*7+6),'3. Registre des congés'!$D$5:$D$200,"&gt;="&amp;('1. Configuration'!$C$9+(51-1)*7)))</f>
        <v/>
      </c>
      <c r="BA29" s="106">
        <f>IF($A29="","",COUNTIFS('3. Registre des congés'!$A$5:$A$200,$A29,'3. Registre des congés'!$F$5:$F$200,"Approuvé",'3. Registre des congés'!$C$5:$C$200,"&lt;="&amp;('1. Configuration'!$C$9+(52-1)*7+6),'3. Registre des congés'!$D$5:$D$200,"&gt;="&amp;('1. Configuration'!$C$9+(52-1)*7)))</f>
        <v/>
      </c>
    </row>
    <row r="30" ht="18" customHeight="1" s="55">
      <c r="A30" s="105">
        <f>IF('2. Employés'!A30="","",'2. Employés'!A30)</f>
        <v/>
      </c>
      <c r="B30" s="106">
        <f>IF($A30="","",COUNTIFS('3. Registre des congés'!$A$5:$A$200,$A30,'3. Registre des congés'!$F$5:$F$200,"Approuvé",'3. Registre des congés'!$C$5:$C$200,"&lt;="&amp;('1. Configuration'!$C$9+(1-1)*7+6),'3. Registre des congés'!$D$5:$D$200,"&gt;="&amp;('1. Configuration'!$C$9+(1-1)*7)))</f>
        <v/>
      </c>
      <c r="C30" s="106">
        <f>IF($A30="","",COUNTIFS('3. Registre des congés'!$A$5:$A$200,$A30,'3. Registre des congés'!$F$5:$F$200,"Approuvé",'3. Registre des congés'!$C$5:$C$200,"&lt;="&amp;('1. Configuration'!$C$9+(2-1)*7+6),'3. Registre des congés'!$D$5:$D$200,"&gt;="&amp;('1. Configuration'!$C$9+(2-1)*7)))</f>
        <v/>
      </c>
      <c r="D30" s="106">
        <f>IF($A30="","",COUNTIFS('3. Registre des congés'!$A$5:$A$200,$A30,'3. Registre des congés'!$F$5:$F$200,"Approuvé",'3. Registre des congés'!$C$5:$C$200,"&lt;="&amp;('1. Configuration'!$C$9+(3-1)*7+6),'3. Registre des congés'!$D$5:$D$200,"&gt;="&amp;('1. Configuration'!$C$9+(3-1)*7)))</f>
        <v/>
      </c>
      <c r="E30" s="106">
        <f>IF($A30="","",COUNTIFS('3. Registre des congés'!$A$5:$A$200,$A30,'3. Registre des congés'!$F$5:$F$200,"Approuvé",'3. Registre des congés'!$C$5:$C$200,"&lt;="&amp;('1. Configuration'!$C$9+(4-1)*7+6),'3. Registre des congés'!$D$5:$D$200,"&gt;="&amp;('1. Configuration'!$C$9+(4-1)*7)))</f>
        <v/>
      </c>
      <c r="F30" s="106">
        <f>IF($A30="","",COUNTIFS('3. Registre des congés'!$A$5:$A$200,$A30,'3. Registre des congés'!$F$5:$F$200,"Approuvé",'3. Registre des congés'!$C$5:$C$200,"&lt;="&amp;('1. Configuration'!$C$9+(5-1)*7+6),'3. Registre des congés'!$D$5:$D$200,"&gt;="&amp;('1. Configuration'!$C$9+(5-1)*7)))</f>
        <v/>
      </c>
      <c r="G30" s="106">
        <f>IF($A30="","",COUNTIFS('3. Registre des congés'!$A$5:$A$200,$A30,'3. Registre des congés'!$F$5:$F$200,"Approuvé",'3. Registre des congés'!$C$5:$C$200,"&lt;="&amp;('1. Configuration'!$C$9+(6-1)*7+6),'3. Registre des congés'!$D$5:$D$200,"&gt;="&amp;('1. Configuration'!$C$9+(6-1)*7)))</f>
        <v/>
      </c>
      <c r="H30" s="106">
        <f>IF($A30="","",COUNTIFS('3. Registre des congés'!$A$5:$A$200,$A30,'3. Registre des congés'!$F$5:$F$200,"Approuvé",'3. Registre des congés'!$C$5:$C$200,"&lt;="&amp;('1. Configuration'!$C$9+(7-1)*7+6),'3. Registre des congés'!$D$5:$D$200,"&gt;="&amp;('1. Configuration'!$C$9+(7-1)*7)))</f>
        <v/>
      </c>
      <c r="I30" s="106">
        <f>IF($A30="","",COUNTIFS('3. Registre des congés'!$A$5:$A$200,$A30,'3. Registre des congés'!$F$5:$F$200,"Approuvé",'3. Registre des congés'!$C$5:$C$200,"&lt;="&amp;('1. Configuration'!$C$9+(8-1)*7+6),'3. Registre des congés'!$D$5:$D$200,"&gt;="&amp;('1. Configuration'!$C$9+(8-1)*7)))</f>
        <v/>
      </c>
      <c r="J30" s="106">
        <f>IF($A30="","",COUNTIFS('3. Registre des congés'!$A$5:$A$200,$A30,'3. Registre des congés'!$F$5:$F$200,"Approuvé",'3. Registre des congés'!$C$5:$C$200,"&lt;="&amp;('1. Configuration'!$C$9+(9-1)*7+6),'3. Registre des congés'!$D$5:$D$200,"&gt;="&amp;('1. Configuration'!$C$9+(9-1)*7)))</f>
        <v/>
      </c>
      <c r="K30" s="106">
        <f>IF($A30="","",COUNTIFS('3. Registre des congés'!$A$5:$A$200,$A30,'3. Registre des congés'!$F$5:$F$200,"Approuvé",'3. Registre des congés'!$C$5:$C$200,"&lt;="&amp;('1. Configuration'!$C$9+(10-1)*7+6),'3. Registre des congés'!$D$5:$D$200,"&gt;="&amp;('1. Configuration'!$C$9+(10-1)*7)))</f>
        <v/>
      </c>
      <c r="L30" s="106">
        <f>IF($A30="","",COUNTIFS('3. Registre des congés'!$A$5:$A$200,$A30,'3. Registre des congés'!$F$5:$F$200,"Approuvé",'3. Registre des congés'!$C$5:$C$200,"&lt;="&amp;('1. Configuration'!$C$9+(11-1)*7+6),'3. Registre des congés'!$D$5:$D$200,"&gt;="&amp;('1. Configuration'!$C$9+(11-1)*7)))</f>
        <v/>
      </c>
      <c r="M30" s="106">
        <f>IF($A30="","",COUNTIFS('3. Registre des congés'!$A$5:$A$200,$A30,'3. Registre des congés'!$F$5:$F$200,"Approuvé",'3. Registre des congés'!$C$5:$C$200,"&lt;="&amp;('1. Configuration'!$C$9+(12-1)*7+6),'3. Registre des congés'!$D$5:$D$200,"&gt;="&amp;('1. Configuration'!$C$9+(12-1)*7)))</f>
        <v/>
      </c>
      <c r="N30" s="106">
        <f>IF($A30="","",COUNTIFS('3. Registre des congés'!$A$5:$A$200,$A30,'3. Registre des congés'!$F$5:$F$200,"Approuvé",'3. Registre des congés'!$C$5:$C$200,"&lt;="&amp;('1. Configuration'!$C$9+(13-1)*7+6),'3. Registre des congés'!$D$5:$D$200,"&gt;="&amp;('1. Configuration'!$C$9+(13-1)*7)))</f>
        <v/>
      </c>
      <c r="O30" s="106">
        <f>IF($A30="","",COUNTIFS('3. Registre des congés'!$A$5:$A$200,$A30,'3. Registre des congés'!$F$5:$F$200,"Approuvé",'3. Registre des congés'!$C$5:$C$200,"&lt;="&amp;('1. Configuration'!$C$9+(14-1)*7+6),'3. Registre des congés'!$D$5:$D$200,"&gt;="&amp;('1. Configuration'!$C$9+(14-1)*7)))</f>
        <v/>
      </c>
      <c r="P30" s="106">
        <f>IF($A30="","",COUNTIFS('3. Registre des congés'!$A$5:$A$200,$A30,'3. Registre des congés'!$F$5:$F$200,"Approuvé",'3. Registre des congés'!$C$5:$C$200,"&lt;="&amp;('1. Configuration'!$C$9+(15-1)*7+6),'3. Registre des congés'!$D$5:$D$200,"&gt;="&amp;('1. Configuration'!$C$9+(15-1)*7)))</f>
        <v/>
      </c>
      <c r="Q30" s="106">
        <f>IF($A30="","",COUNTIFS('3. Registre des congés'!$A$5:$A$200,$A30,'3. Registre des congés'!$F$5:$F$200,"Approuvé",'3. Registre des congés'!$C$5:$C$200,"&lt;="&amp;('1. Configuration'!$C$9+(16-1)*7+6),'3. Registre des congés'!$D$5:$D$200,"&gt;="&amp;('1. Configuration'!$C$9+(16-1)*7)))</f>
        <v/>
      </c>
      <c r="R30" s="106">
        <f>IF($A30="","",COUNTIFS('3. Registre des congés'!$A$5:$A$200,$A30,'3. Registre des congés'!$F$5:$F$200,"Approuvé",'3. Registre des congés'!$C$5:$C$200,"&lt;="&amp;('1. Configuration'!$C$9+(17-1)*7+6),'3. Registre des congés'!$D$5:$D$200,"&gt;="&amp;('1. Configuration'!$C$9+(17-1)*7)))</f>
        <v/>
      </c>
      <c r="S30" s="106">
        <f>IF($A30="","",COUNTIFS('3. Registre des congés'!$A$5:$A$200,$A30,'3. Registre des congés'!$F$5:$F$200,"Approuvé",'3. Registre des congés'!$C$5:$C$200,"&lt;="&amp;('1. Configuration'!$C$9+(18-1)*7+6),'3. Registre des congés'!$D$5:$D$200,"&gt;="&amp;('1. Configuration'!$C$9+(18-1)*7)))</f>
        <v/>
      </c>
      <c r="T30" s="106">
        <f>IF($A30="","",COUNTIFS('3. Registre des congés'!$A$5:$A$200,$A30,'3. Registre des congés'!$F$5:$F$200,"Approuvé",'3. Registre des congés'!$C$5:$C$200,"&lt;="&amp;('1. Configuration'!$C$9+(19-1)*7+6),'3. Registre des congés'!$D$5:$D$200,"&gt;="&amp;('1. Configuration'!$C$9+(19-1)*7)))</f>
        <v/>
      </c>
      <c r="U30" s="106">
        <f>IF($A30="","",COUNTIFS('3. Registre des congés'!$A$5:$A$200,$A30,'3. Registre des congés'!$F$5:$F$200,"Approuvé",'3. Registre des congés'!$C$5:$C$200,"&lt;="&amp;('1. Configuration'!$C$9+(20-1)*7+6),'3. Registre des congés'!$D$5:$D$200,"&gt;="&amp;('1. Configuration'!$C$9+(20-1)*7)))</f>
        <v/>
      </c>
      <c r="V30" s="106">
        <f>IF($A30="","",COUNTIFS('3. Registre des congés'!$A$5:$A$200,$A30,'3. Registre des congés'!$F$5:$F$200,"Approuvé",'3. Registre des congés'!$C$5:$C$200,"&lt;="&amp;('1. Configuration'!$C$9+(21-1)*7+6),'3. Registre des congés'!$D$5:$D$200,"&gt;="&amp;('1. Configuration'!$C$9+(21-1)*7)))</f>
        <v/>
      </c>
      <c r="W30" s="106">
        <f>IF($A30="","",COUNTIFS('3. Registre des congés'!$A$5:$A$200,$A30,'3. Registre des congés'!$F$5:$F$200,"Approuvé",'3. Registre des congés'!$C$5:$C$200,"&lt;="&amp;('1. Configuration'!$C$9+(22-1)*7+6),'3. Registre des congés'!$D$5:$D$200,"&gt;="&amp;('1. Configuration'!$C$9+(22-1)*7)))</f>
        <v/>
      </c>
      <c r="X30" s="106">
        <f>IF($A30="","",COUNTIFS('3. Registre des congés'!$A$5:$A$200,$A30,'3. Registre des congés'!$F$5:$F$200,"Approuvé",'3. Registre des congés'!$C$5:$C$200,"&lt;="&amp;('1. Configuration'!$C$9+(23-1)*7+6),'3. Registre des congés'!$D$5:$D$200,"&gt;="&amp;('1. Configuration'!$C$9+(23-1)*7)))</f>
        <v/>
      </c>
      <c r="Y30" s="106">
        <f>IF($A30="","",COUNTIFS('3. Registre des congés'!$A$5:$A$200,$A30,'3. Registre des congés'!$F$5:$F$200,"Approuvé",'3. Registre des congés'!$C$5:$C$200,"&lt;="&amp;('1. Configuration'!$C$9+(24-1)*7+6),'3. Registre des congés'!$D$5:$D$200,"&gt;="&amp;('1. Configuration'!$C$9+(24-1)*7)))</f>
        <v/>
      </c>
      <c r="Z30" s="106">
        <f>IF($A30="","",COUNTIFS('3. Registre des congés'!$A$5:$A$200,$A30,'3. Registre des congés'!$F$5:$F$200,"Approuvé",'3. Registre des congés'!$C$5:$C$200,"&lt;="&amp;('1. Configuration'!$C$9+(25-1)*7+6),'3. Registre des congés'!$D$5:$D$200,"&gt;="&amp;('1. Configuration'!$C$9+(25-1)*7)))</f>
        <v/>
      </c>
      <c r="AA30" s="106">
        <f>IF($A30="","",COUNTIFS('3. Registre des congés'!$A$5:$A$200,$A30,'3. Registre des congés'!$F$5:$F$200,"Approuvé",'3. Registre des congés'!$C$5:$C$200,"&lt;="&amp;('1. Configuration'!$C$9+(26-1)*7+6),'3. Registre des congés'!$D$5:$D$200,"&gt;="&amp;('1. Configuration'!$C$9+(26-1)*7)))</f>
        <v/>
      </c>
      <c r="AB30" s="106">
        <f>IF($A30="","",COUNTIFS('3. Registre des congés'!$A$5:$A$200,$A30,'3. Registre des congés'!$F$5:$F$200,"Approuvé",'3. Registre des congés'!$C$5:$C$200,"&lt;="&amp;('1. Configuration'!$C$9+(27-1)*7+6),'3. Registre des congés'!$D$5:$D$200,"&gt;="&amp;('1. Configuration'!$C$9+(27-1)*7)))</f>
        <v/>
      </c>
      <c r="AC30" s="106">
        <f>IF($A30="","",COUNTIFS('3. Registre des congés'!$A$5:$A$200,$A30,'3. Registre des congés'!$F$5:$F$200,"Approuvé",'3. Registre des congés'!$C$5:$C$200,"&lt;="&amp;('1. Configuration'!$C$9+(28-1)*7+6),'3. Registre des congés'!$D$5:$D$200,"&gt;="&amp;('1. Configuration'!$C$9+(28-1)*7)))</f>
        <v/>
      </c>
      <c r="AD30" s="106">
        <f>IF($A30="","",COUNTIFS('3. Registre des congés'!$A$5:$A$200,$A30,'3. Registre des congés'!$F$5:$F$200,"Approuvé",'3. Registre des congés'!$C$5:$C$200,"&lt;="&amp;('1. Configuration'!$C$9+(29-1)*7+6),'3. Registre des congés'!$D$5:$D$200,"&gt;="&amp;('1. Configuration'!$C$9+(29-1)*7)))</f>
        <v/>
      </c>
      <c r="AE30" s="106">
        <f>IF($A30="","",COUNTIFS('3. Registre des congés'!$A$5:$A$200,$A30,'3. Registre des congés'!$F$5:$F$200,"Approuvé",'3. Registre des congés'!$C$5:$C$200,"&lt;="&amp;('1. Configuration'!$C$9+(30-1)*7+6),'3. Registre des congés'!$D$5:$D$200,"&gt;="&amp;('1. Configuration'!$C$9+(30-1)*7)))</f>
        <v/>
      </c>
      <c r="AF30" s="106">
        <f>IF($A30="","",COUNTIFS('3. Registre des congés'!$A$5:$A$200,$A30,'3. Registre des congés'!$F$5:$F$200,"Approuvé",'3. Registre des congés'!$C$5:$C$200,"&lt;="&amp;('1. Configuration'!$C$9+(31-1)*7+6),'3. Registre des congés'!$D$5:$D$200,"&gt;="&amp;('1. Configuration'!$C$9+(31-1)*7)))</f>
        <v/>
      </c>
      <c r="AG30" s="106">
        <f>IF($A30="","",COUNTIFS('3. Registre des congés'!$A$5:$A$200,$A30,'3. Registre des congés'!$F$5:$F$200,"Approuvé",'3. Registre des congés'!$C$5:$C$200,"&lt;="&amp;('1. Configuration'!$C$9+(32-1)*7+6),'3. Registre des congés'!$D$5:$D$200,"&gt;="&amp;('1. Configuration'!$C$9+(32-1)*7)))</f>
        <v/>
      </c>
      <c r="AH30" s="106">
        <f>IF($A30="","",COUNTIFS('3. Registre des congés'!$A$5:$A$200,$A30,'3. Registre des congés'!$F$5:$F$200,"Approuvé",'3. Registre des congés'!$C$5:$C$200,"&lt;="&amp;('1. Configuration'!$C$9+(33-1)*7+6),'3. Registre des congés'!$D$5:$D$200,"&gt;="&amp;('1. Configuration'!$C$9+(33-1)*7)))</f>
        <v/>
      </c>
      <c r="AI30" s="106">
        <f>IF($A30="","",COUNTIFS('3. Registre des congés'!$A$5:$A$200,$A30,'3. Registre des congés'!$F$5:$F$200,"Approuvé",'3. Registre des congés'!$C$5:$C$200,"&lt;="&amp;('1. Configuration'!$C$9+(34-1)*7+6),'3. Registre des congés'!$D$5:$D$200,"&gt;="&amp;('1. Configuration'!$C$9+(34-1)*7)))</f>
        <v/>
      </c>
      <c r="AJ30" s="106">
        <f>IF($A30="","",COUNTIFS('3. Registre des congés'!$A$5:$A$200,$A30,'3. Registre des congés'!$F$5:$F$200,"Approuvé",'3. Registre des congés'!$C$5:$C$200,"&lt;="&amp;('1. Configuration'!$C$9+(35-1)*7+6),'3. Registre des congés'!$D$5:$D$200,"&gt;="&amp;('1. Configuration'!$C$9+(35-1)*7)))</f>
        <v/>
      </c>
      <c r="AK30" s="106">
        <f>IF($A30="","",COUNTIFS('3. Registre des congés'!$A$5:$A$200,$A30,'3. Registre des congés'!$F$5:$F$200,"Approuvé",'3. Registre des congés'!$C$5:$C$200,"&lt;="&amp;('1. Configuration'!$C$9+(36-1)*7+6),'3. Registre des congés'!$D$5:$D$200,"&gt;="&amp;('1. Configuration'!$C$9+(36-1)*7)))</f>
        <v/>
      </c>
      <c r="AL30" s="106">
        <f>IF($A30="","",COUNTIFS('3. Registre des congés'!$A$5:$A$200,$A30,'3. Registre des congés'!$F$5:$F$200,"Approuvé",'3. Registre des congés'!$C$5:$C$200,"&lt;="&amp;('1. Configuration'!$C$9+(37-1)*7+6),'3. Registre des congés'!$D$5:$D$200,"&gt;="&amp;('1. Configuration'!$C$9+(37-1)*7)))</f>
        <v/>
      </c>
      <c r="AM30" s="106">
        <f>IF($A30="","",COUNTIFS('3. Registre des congés'!$A$5:$A$200,$A30,'3. Registre des congés'!$F$5:$F$200,"Approuvé",'3. Registre des congés'!$C$5:$C$200,"&lt;="&amp;('1. Configuration'!$C$9+(38-1)*7+6),'3. Registre des congés'!$D$5:$D$200,"&gt;="&amp;('1. Configuration'!$C$9+(38-1)*7)))</f>
        <v/>
      </c>
      <c r="AN30" s="106">
        <f>IF($A30="","",COUNTIFS('3. Registre des congés'!$A$5:$A$200,$A30,'3. Registre des congés'!$F$5:$F$200,"Approuvé",'3. Registre des congés'!$C$5:$C$200,"&lt;="&amp;('1. Configuration'!$C$9+(39-1)*7+6),'3. Registre des congés'!$D$5:$D$200,"&gt;="&amp;('1. Configuration'!$C$9+(39-1)*7)))</f>
        <v/>
      </c>
      <c r="AO30" s="106">
        <f>IF($A30="","",COUNTIFS('3. Registre des congés'!$A$5:$A$200,$A30,'3. Registre des congés'!$F$5:$F$200,"Approuvé",'3. Registre des congés'!$C$5:$C$200,"&lt;="&amp;('1. Configuration'!$C$9+(40-1)*7+6),'3. Registre des congés'!$D$5:$D$200,"&gt;="&amp;('1. Configuration'!$C$9+(40-1)*7)))</f>
        <v/>
      </c>
      <c r="AP30" s="106">
        <f>IF($A30="","",COUNTIFS('3. Registre des congés'!$A$5:$A$200,$A30,'3. Registre des congés'!$F$5:$F$200,"Approuvé",'3. Registre des congés'!$C$5:$C$200,"&lt;="&amp;('1. Configuration'!$C$9+(41-1)*7+6),'3. Registre des congés'!$D$5:$D$200,"&gt;="&amp;('1. Configuration'!$C$9+(41-1)*7)))</f>
        <v/>
      </c>
      <c r="AQ30" s="106">
        <f>IF($A30="","",COUNTIFS('3. Registre des congés'!$A$5:$A$200,$A30,'3. Registre des congés'!$F$5:$F$200,"Approuvé",'3. Registre des congés'!$C$5:$C$200,"&lt;="&amp;('1. Configuration'!$C$9+(42-1)*7+6),'3. Registre des congés'!$D$5:$D$200,"&gt;="&amp;('1. Configuration'!$C$9+(42-1)*7)))</f>
        <v/>
      </c>
      <c r="AR30" s="106">
        <f>IF($A30="","",COUNTIFS('3. Registre des congés'!$A$5:$A$200,$A30,'3. Registre des congés'!$F$5:$F$200,"Approuvé",'3. Registre des congés'!$C$5:$C$200,"&lt;="&amp;('1. Configuration'!$C$9+(43-1)*7+6),'3. Registre des congés'!$D$5:$D$200,"&gt;="&amp;('1. Configuration'!$C$9+(43-1)*7)))</f>
        <v/>
      </c>
      <c r="AS30" s="106">
        <f>IF($A30="","",COUNTIFS('3. Registre des congés'!$A$5:$A$200,$A30,'3. Registre des congés'!$F$5:$F$200,"Approuvé",'3. Registre des congés'!$C$5:$C$200,"&lt;="&amp;('1. Configuration'!$C$9+(44-1)*7+6),'3. Registre des congés'!$D$5:$D$200,"&gt;="&amp;('1. Configuration'!$C$9+(44-1)*7)))</f>
        <v/>
      </c>
      <c r="AT30" s="106">
        <f>IF($A30="","",COUNTIFS('3. Registre des congés'!$A$5:$A$200,$A30,'3. Registre des congés'!$F$5:$F$200,"Approuvé",'3. Registre des congés'!$C$5:$C$200,"&lt;="&amp;('1. Configuration'!$C$9+(45-1)*7+6),'3. Registre des congés'!$D$5:$D$200,"&gt;="&amp;('1. Configuration'!$C$9+(45-1)*7)))</f>
        <v/>
      </c>
      <c r="AU30" s="106">
        <f>IF($A30="","",COUNTIFS('3. Registre des congés'!$A$5:$A$200,$A30,'3. Registre des congés'!$F$5:$F$200,"Approuvé",'3. Registre des congés'!$C$5:$C$200,"&lt;="&amp;('1. Configuration'!$C$9+(46-1)*7+6),'3. Registre des congés'!$D$5:$D$200,"&gt;="&amp;('1. Configuration'!$C$9+(46-1)*7)))</f>
        <v/>
      </c>
      <c r="AV30" s="106">
        <f>IF($A30="","",COUNTIFS('3. Registre des congés'!$A$5:$A$200,$A30,'3. Registre des congés'!$F$5:$F$200,"Approuvé",'3. Registre des congés'!$C$5:$C$200,"&lt;="&amp;('1. Configuration'!$C$9+(47-1)*7+6),'3. Registre des congés'!$D$5:$D$200,"&gt;="&amp;('1. Configuration'!$C$9+(47-1)*7)))</f>
        <v/>
      </c>
      <c r="AW30" s="106">
        <f>IF($A30="","",COUNTIFS('3. Registre des congés'!$A$5:$A$200,$A30,'3. Registre des congés'!$F$5:$F$200,"Approuvé",'3. Registre des congés'!$C$5:$C$200,"&lt;="&amp;('1. Configuration'!$C$9+(48-1)*7+6),'3. Registre des congés'!$D$5:$D$200,"&gt;="&amp;('1. Configuration'!$C$9+(48-1)*7)))</f>
        <v/>
      </c>
      <c r="AX30" s="106">
        <f>IF($A30="","",COUNTIFS('3. Registre des congés'!$A$5:$A$200,$A30,'3. Registre des congés'!$F$5:$F$200,"Approuvé",'3. Registre des congés'!$C$5:$C$200,"&lt;="&amp;('1. Configuration'!$C$9+(49-1)*7+6),'3. Registre des congés'!$D$5:$D$200,"&gt;="&amp;('1. Configuration'!$C$9+(49-1)*7)))</f>
        <v/>
      </c>
      <c r="AY30" s="106">
        <f>IF($A30="","",COUNTIFS('3. Registre des congés'!$A$5:$A$200,$A30,'3. Registre des congés'!$F$5:$F$200,"Approuvé",'3. Registre des congés'!$C$5:$C$200,"&lt;="&amp;('1. Configuration'!$C$9+(50-1)*7+6),'3. Registre des congés'!$D$5:$D$200,"&gt;="&amp;('1. Configuration'!$C$9+(50-1)*7)))</f>
        <v/>
      </c>
      <c r="AZ30" s="106">
        <f>IF($A30="","",COUNTIFS('3. Registre des congés'!$A$5:$A$200,$A30,'3. Registre des congés'!$F$5:$F$200,"Approuvé",'3. Registre des congés'!$C$5:$C$200,"&lt;="&amp;('1. Configuration'!$C$9+(51-1)*7+6),'3. Registre des congés'!$D$5:$D$200,"&gt;="&amp;('1. Configuration'!$C$9+(51-1)*7)))</f>
        <v/>
      </c>
      <c r="BA30" s="106">
        <f>IF($A30="","",COUNTIFS('3. Registre des congés'!$A$5:$A$200,$A30,'3. Registre des congés'!$F$5:$F$200,"Approuvé",'3. Registre des congés'!$C$5:$C$200,"&lt;="&amp;('1. Configuration'!$C$9+(52-1)*7+6),'3. Registre des congés'!$D$5:$D$200,"&gt;="&amp;('1. Configuration'!$C$9+(52-1)*7)))</f>
        <v/>
      </c>
    </row>
    <row r="31" ht="18" customHeight="1" s="55">
      <c r="A31" s="105">
        <f>IF('2. Employés'!A31="","",'2. Employés'!A31)</f>
        <v/>
      </c>
      <c r="B31" s="106">
        <f>IF($A31="","",COUNTIFS('3. Registre des congés'!$A$5:$A$200,$A31,'3. Registre des congés'!$F$5:$F$200,"Approuvé",'3. Registre des congés'!$C$5:$C$200,"&lt;="&amp;('1. Configuration'!$C$9+(1-1)*7+6),'3. Registre des congés'!$D$5:$D$200,"&gt;="&amp;('1. Configuration'!$C$9+(1-1)*7)))</f>
        <v/>
      </c>
      <c r="C31" s="106">
        <f>IF($A31="","",COUNTIFS('3. Registre des congés'!$A$5:$A$200,$A31,'3. Registre des congés'!$F$5:$F$200,"Approuvé",'3. Registre des congés'!$C$5:$C$200,"&lt;="&amp;('1. Configuration'!$C$9+(2-1)*7+6),'3. Registre des congés'!$D$5:$D$200,"&gt;="&amp;('1. Configuration'!$C$9+(2-1)*7)))</f>
        <v/>
      </c>
      <c r="D31" s="106">
        <f>IF($A31="","",COUNTIFS('3. Registre des congés'!$A$5:$A$200,$A31,'3. Registre des congés'!$F$5:$F$200,"Approuvé",'3. Registre des congés'!$C$5:$C$200,"&lt;="&amp;('1. Configuration'!$C$9+(3-1)*7+6),'3. Registre des congés'!$D$5:$D$200,"&gt;="&amp;('1. Configuration'!$C$9+(3-1)*7)))</f>
        <v/>
      </c>
      <c r="E31" s="106">
        <f>IF($A31="","",COUNTIFS('3. Registre des congés'!$A$5:$A$200,$A31,'3. Registre des congés'!$F$5:$F$200,"Approuvé",'3. Registre des congés'!$C$5:$C$200,"&lt;="&amp;('1. Configuration'!$C$9+(4-1)*7+6),'3. Registre des congés'!$D$5:$D$200,"&gt;="&amp;('1. Configuration'!$C$9+(4-1)*7)))</f>
        <v/>
      </c>
      <c r="F31" s="106">
        <f>IF($A31="","",COUNTIFS('3. Registre des congés'!$A$5:$A$200,$A31,'3. Registre des congés'!$F$5:$F$200,"Approuvé",'3. Registre des congés'!$C$5:$C$200,"&lt;="&amp;('1. Configuration'!$C$9+(5-1)*7+6),'3. Registre des congés'!$D$5:$D$200,"&gt;="&amp;('1. Configuration'!$C$9+(5-1)*7)))</f>
        <v/>
      </c>
      <c r="G31" s="106">
        <f>IF($A31="","",COUNTIFS('3. Registre des congés'!$A$5:$A$200,$A31,'3. Registre des congés'!$F$5:$F$200,"Approuvé",'3. Registre des congés'!$C$5:$C$200,"&lt;="&amp;('1. Configuration'!$C$9+(6-1)*7+6),'3. Registre des congés'!$D$5:$D$200,"&gt;="&amp;('1. Configuration'!$C$9+(6-1)*7)))</f>
        <v/>
      </c>
      <c r="H31" s="106">
        <f>IF($A31="","",COUNTIFS('3. Registre des congés'!$A$5:$A$200,$A31,'3. Registre des congés'!$F$5:$F$200,"Approuvé",'3. Registre des congés'!$C$5:$C$200,"&lt;="&amp;('1. Configuration'!$C$9+(7-1)*7+6),'3. Registre des congés'!$D$5:$D$200,"&gt;="&amp;('1. Configuration'!$C$9+(7-1)*7)))</f>
        <v/>
      </c>
      <c r="I31" s="106">
        <f>IF($A31="","",COUNTIFS('3. Registre des congés'!$A$5:$A$200,$A31,'3. Registre des congés'!$F$5:$F$200,"Approuvé",'3. Registre des congés'!$C$5:$C$200,"&lt;="&amp;('1. Configuration'!$C$9+(8-1)*7+6),'3. Registre des congés'!$D$5:$D$200,"&gt;="&amp;('1. Configuration'!$C$9+(8-1)*7)))</f>
        <v/>
      </c>
      <c r="J31" s="106">
        <f>IF($A31="","",COUNTIFS('3. Registre des congés'!$A$5:$A$200,$A31,'3. Registre des congés'!$F$5:$F$200,"Approuvé",'3. Registre des congés'!$C$5:$C$200,"&lt;="&amp;('1. Configuration'!$C$9+(9-1)*7+6),'3. Registre des congés'!$D$5:$D$200,"&gt;="&amp;('1. Configuration'!$C$9+(9-1)*7)))</f>
        <v/>
      </c>
      <c r="K31" s="106">
        <f>IF($A31="","",COUNTIFS('3. Registre des congés'!$A$5:$A$200,$A31,'3. Registre des congés'!$F$5:$F$200,"Approuvé",'3. Registre des congés'!$C$5:$C$200,"&lt;="&amp;('1. Configuration'!$C$9+(10-1)*7+6),'3. Registre des congés'!$D$5:$D$200,"&gt;="&amp;('1. Configuration'!$C$9+(10-1)*7)))</f>
        <v/>
      </c>
      <c r="L31" s="106">
        <f>IF($A31="","",COUNTIFS('3. Registre des congés'!$A$5:$A$200,$A31,'3. Registre des congés'!$F$5:$F$200,"Approuvé",'3. Registre des congés'!$C$5:$C$200,"&lt;="&amp;('1. Configuration'!$C$9+(11-1)*7+6),'3. Registre des congés'!$D$5:$D$200,"&gt;="&amp;('1. Configuration'!$C$9+(11-1)*7)))</f>
        <v/>
      </c>
      <c r="M31" s="106">
        <f>IF($A31="","",COUNTIFS('3. Registre des congés'!$A$5:$A$200,$A31,'3. Registre des congés'!$F$5:$F$200,"Approuvé",'3. Registre des congés'!$C$5:$C$200,"&lt;="&amp;('1. Configuration'!$C$9+(12-1)*7+6),'3. Registre des congés'!$D$5:$D$200,"&gt;="&amp;('1. Configuration'!$C$9+(12-1)*7)))</f>
        <v/>
      </c>
      <c r="N31" s="106">
        <f>IF($A31="","",COUNTIFS('3. Registre des congés'!$A$5:$A$200,$A31,'3. Registre des congés'!$F$5:$F$200,"Approuvé",'3. Registre des congés'!$C$5:$C$200,"&lt;="&amp;('1. Configuration'!$C$9+(13-1)*7+6),'3. Registre des congés'!$D$5:$D$200,"&gt;="&amp;('1. Configuration'!$C$9+(13-1)*7)))</f>
        <v/>
      </c>
      <c r="O31" s="106">
        <f>IF($A31="","",COUNTIFS('3. Registre des congés'!$A$5:$A$200,$A31,'3. Registre des congés'!$F$5:$F$200,"Approuvé",'3. Registre des congés'!$C$5:$C$200,"&lt;="&amp;('1. Configuration'!$C$9+(14-1)*7+6),'3. Registre des congés'!$D$5:$D$200,"&gt;="&amp;('1. Configuration'!$C$9+(14-1)*7)))</f>
        <v/>
      </c>
      <c r="P31" s="106">
        <f>IF($A31="","",COUNTIFS('3. Registre des congés'!$A$5:$A$200,$A31,'3. Registre des congés'!$F$5:$F$200,"Approuvé",'3. Registre des congés'!$C$5:$C$200,"&lt;="&amp;('1. Configuration'!$C$9+(15-1)*7+6),'3. Registre des congés'!$D$5:$D$200,"&gt;="&amp;('1. Configuration'!$C$9+(15-1)*7)))</f>
        <v/>
      </c>
      <c r="Q31" s="106">
        <f>IF($A31="","",COUNTIFS('3. Registre des congés'!$A$5:$A$200,$A31,'3. Registre des congés'!$F$5:$F$200,"Approuvé",'3. Registre des congés'!$C$5:$C$200,"&lt;="&amp;('1. Configuration'!$C$9+(16-1)*7+6),'3. Registre des congés'!$D$5:$D$200,"&gt;="&amp;('1. Configuration'!$C$9+(16-1)*7)))</f>
        <v/>
      </c>
      <c r="R31" s="106">
        <f>IF($A31="","",COUNTIFS('3. Registre des congés'!$A$5:$A$200,$A31,'3. Registre des congés'!$F$5:$F$200,"Approuvé",'3. Registre des congés'!$C$5:$C$200,"&lt;="&amp;('1. Configuration'!$C$9+(17-1)*7+6),'3. Registre des congés'!$D$5:$D$200,"&gt;="&amp;('1. Configuration'!$C$9+(17-1)*7)))</f>
        <v/>
      </c>
      <c r="S31" s="106">
        <f>IF($A31="","",COUNTIFS('3. Registre des congés'!$A$5:$A$200,$A31,'3. Registre des congés'!$F$5:$F$200,"Approuvé",'3. Registre des congés'!$C$5:$C$200,"&lt;="&amp;('1. Configuration'!$C$9+(18-1)*7+6),'3. Registre des congés'!$D$5:$D$200,"&gt;="&amp;('1. Configuration'!$C$9+(18-1)*7)))</f>
        <v/>
      </c>
      <c r="T31" s="106">
        <f>IF($A31="","",COUNTIFS('3. Registre des congés'!$A$5:$A$200,$A31,'3. Registre des congés'!$F$5:$F$200,"Approuvé",'3. Registre des congés'!$C$5:$C$200,"&lt;="&amp;('1. Configuration'!$C$9+(19-1)*7+6),'3. Registre des congés'!$D$5:$D$200,"&gt;="&amp;('1. Configuration'!$C$9+(19-1)*7)))</f>
        <v/>
      </c>
      <c r="U31" s="106">
        <f>IF($A31="","",COUNTIFS('3. Registre des congés'!$A$5:$A$200,$A31,'3. Registre des congés'!$F$5:$F$200,"Approuvé",'3. Registre des congés'!$C$5:$C$200,"&lt;="&amp;('1. Configuration'!$C$9+(20-1)*7+6),'3. Registre des congés'!$D$5:$D$200,"&gt;="&amp;('1. Configuration'!$C$9+(20-1)*7)))</f>
        <v/>
      </c>
      <c r="V31" s="106">
        <f>IF($A31="","",COUNTIFS('3. Registre des congés'!$A$5:$A$200,$A31,'3. Registre des congés'!$F$5:$F$200,"Approuvé",'3. Registre des congés'!$C$5:$C$200,"&lt;="&amp;('1. Configuration'!$C$9+(21-1)*7+6),'3. Registre des congés'!$D$5:$D$200,"&gt;="&amp;('1. Configuration'!$C$9+(21-1)*7)))</f>
        <v/>
      </c>
      <c r="W31" s="106">
        <f>IF($A31="","",COUNTIFS('3. Registre des congés'!$A$5:$A$200,$A31,'3. Registre des congés'!$F$5:$F$200,"Approuvé",'3. Registre des congés'!$C$5:$C$200,"&lt;="&amp;('1. Configuration'!$C$9+(22-1)*7+6),'3. Registre des congés'!$D$5:$D$200,"&gt;="&amp;('1. Configuration'!$C$9+(22-1)*7)))</f>
        <v/>
      </c>
      <c r="X31" s="106">
        <f>IF($A31="","",COUNTIFS('3. Registre des congés'!$A$5:$A$200,$A31,'3. Registre des congés'!$F$5:$F$200,"Approuvé",'3. Registre des congés'!$C$5:$C$200,"&lt;="&amp;('1. Configuration'!$C$9+(23-1)*7+6),'3. Registre des congés'!$D$5:$D$200,"&gt;="&amp;('1. Configuration'!$C$9+(23-1)*7)))</f>
        <v/>
      </c>
      <c r="Y31" s="106">
        <f>IF($A31="","",COUNTIFS('3. Registre des congés'!$A$5:$A$200,$A31,'3. Registre des congés'!$F$5:$F$200,"Approuvé",'3. Registre des congés'!$C$5:$C$200,"&lt;="&amp;('1. Configuration'!$C$9+(24-1)*7+6),'3. Registre des congés'!$D$5:$D$200,"&gt;="&amp;('1. Configuration'!$C$9+(24-1)*7)))</f>
        <v/>
      </c>
      <c r="Z31" s="106">
        <f>IF($A31="","",COUNTIFS('3. Registre des congés'!$A$5:$A$200,$A31,'3. Registre des congés'!$F$5:$F$200,"Approuvé",'3. Registre des congés'!$C$5:$C$200,"&lt;="&amp;('1. Configuration'!$C$9+(25-1)*7+6),'3. Registre des congés'!$D$5:$D$200,"&gt;="&amp;('1. Configuration'!$C$9+(25-1)*7)))</f>
        <v/>
      </c>
      <c r="AA31" s="106">
        <f>IF($A31="","",COUNTIFS('3. Registre des congés'!$A$5:$A$200,$A31,'3. Registre des congés'!$F$5:$F$200,"Approuvé",'3. Registre des congés'!$C$5:$C$200,"&lt;="&amp;('1. Configuration'!$C$9+(26-1)*7+6),'3. Registre des congés'!$D$5:$D$200,"&gt;="&amp;('1. Configuration'!$C$9+(26-1)*7)))</f>
        <v/>
      </c>
      <c r="AB31" s="106">
        <f>IF($A31="","",COUNTIFS('3. Registre des congés'!$A$5:$A$200,$A31,'3. Registre des congés'!$F$5:$F$200,"Approuvé",'3. Registre des congés'!$C$5:$C$200,"&lt;="&amp;('1. Configuration'!$C$9+(27-1)*7+6),'3. Registre des congés'!$D$5:$D$200,"&gt;="&amp;('1. Configuration'!$C$9+(27-1)*7)))</f>
        <v/>
      </c>
      <c r="AC31" s="106">
        <f>IF($A31="","",COUNTIFS('3. Registre des congés'!$A$5:$A$200,$A31,'3. Registre des congés'!$F$5:$F$200,"Approuvé",'3. Registre des congés'!$C$5:$C$200,"&lt;="&amp;('1. Configuration'!$C$9+(28-1)*7+6),'3. Registre des congés'!$D$5:$D$200,"&gt;="&amp;('1. Configuration'!$C$9+(28-1)*7)))</f>
        <v/>
      </c>
      <c r="AD31" s="106">
        <f>IF($A31="","",COUNTIFS('3. Registre des congés'!$A$5:$A$200,$A31,'3. Registre des congés'!$F$5:$F$200,"Approuvé",'3. Registre des congés'!$C$5:$C$200,"&lt;="&amp;('1. Configuration'!$C$9+(29-1)*7+6),'3. Registre des congés'!$D$5:$D$200,"&gt;="&amp;('1. Configuration'!$C$9+(29-1)*7)))</f>
        <v/>
      </c>
      <c r="AE31" s="106">
        <f>IF($A31="","",COUNTIFS('3. Registre des congés'!$A$5:$A$200,$A31,'3. Registre des congés'!$F$5:$F$200,"Approuvé",'3. Registre des congés'!$C$5:$C$200,"&lt;="&amp;('1. Configuration'!$C$9+(30-1)*7+6),'3. Registre des congés'!$D$5:$D$200,"&gt;="&amp;('1. Configuration'!$C$9+(30-1)*7)))</f>
        <v/>
      </c>
      <c r="AF31" s="106">
        <f>IF($A31="","",COUNTIFS('3. Registre des congés'!$A$5:$A$200,$A31,'3. Registre des congés'!$F$5:$F$200,"Approuvé",'3. Registre des congés'!$C$5:$C$200,"&lt;="&amp;('1. Configuration'!$C$9+(31-1)*7+6),'3. Registre des congés'!$D$5:$D$200,"&gt;="&amp;('1. Configuration'!$C$9+(31-1)*7)))</f>
        <v/>
      </c>
      <c r="AG31" s="106">
        <f>IF($A31="","",COUNTIFS('3. Registre des congés'!$A$5:$A$200,$A31,'3. Registre des congés'!$F$5:$F$200,"Approuvé",'3. Registre des congés'!$C$5:$C$200,"&lt;="&amp;('1. Configuration'!$C$9+(32-1)*7+6),'3. Registre des congés'!$D$5:$D$200,"&gt;="&amp;('1. Configuration'!$C$9+(32-1)*7)))</f>
        <v/>
      </c>
      <c r="AH31" s="106">
        <f>IF($A31="","",COUNTIFS('3. Registre des congés'!$A$5:$A$200,$A31,'3. Registre des congés'!$F$5:$F$200,"Approuvé",'3. Registre des congés'!$C$5:$C$200,"&lt;="&amp;('1. Configuration'!$C$9+(33-1)*7+6),'3. Registre des congés'!$D$5:$D$200,"&gt;="&amp;('1. Configuration'!$C$9+(33-1)*7)))</f>
        <v/>
      </c>
      <c r="AI31" s="106">
        <f>IF($A31="","",COUNTIFS('3. Registre des congés'!$A$5:$A$200,$A31,'3. Registre des congés'!$F$5:$F$200,"Approuvé",'3. Registre des congés'!$C$5:$C$200,"&lt;="&amp;('1. Configuration'!$C$9+(34-1)*7+6),'3. Registre des congés'!$D$5:$D$200,"&gt;="&amp;('1. Configuration'!$C$9+(34-1)*7)))</f>
        <v/>
      </c>
      <c r="AJ31" s="106">
        <f>IF($A31="","",COUNTIFS('3. Registre des congés'!$A$5:$A$200,$A31,'3. Registre des congés'!$F$5:$F$200,"Approuvé",'3. Registre des congés'!$C$5:$C$200,"&lt;="&amp;('1. Configuration'!$C$9+(35-1)*7+6),'3. Registre des congés'!$D$5:$D$200,"&gt;="&amp;('1. Configuration'!$C$9+(35-1)*7)))</f>
        <v/>
      </c>
      <c r="AK31" s="106">
        <f>IF($A31="","",COUNTIFS('3. Registre des congés'!$A$5:$A$200,$A31,'3. Registre des congés'!$F$5:$F$200,"Approuvé",'3. Registre des congés'!$C$5:$C$200,"&lt;="&amp;('1. Configuration'!$C$9+(36-1)*7+6),'3. Registre des congés'!$D$5:$D$200,"&gt;="&amp;('1. Configuration'!$C$9+(36-1)*7)))</f>
        <v/>
      </c>
      <c r="AL31" s="106">
        <f>IF($A31="","",COUNTIFS('3. Registre des congés'!$A$5:$A$200,$A31,'3. Registre des congés'!$F$5:$F$200,"Approuvé",'3. Registre des congés'!$C$5:$C$200,"&lt;="&amp;('1. Configuration'!$C$9+(37-1)*7+6),'3. Registre des congés'!$D$5:$D$200,"&gt;="&amp;('1. Configuration'!$C$9+(37-1)*7)))</f>
        <v/>
      </c>
      <c r="AM31" s="106">
        <f>IF($A31="","",COUNTIFS('3. Registre des congés'!$A$5:$A$200,$A31,'3. Registre des congés'!$F$5:$F$200,"Approuvé",'3. Registre des congés'!$C$5:$C$200,"&lt;="&amp;('1. Configuration'!$C$9+(38-1)*7+6),'3. Registre des congés'!$D$5:$D$200,"&gt;="&amp;('1. Configuration'!$C$9+(38-1)*7)))</f>
        <v/>
      </c>
      <c r="AN31" s="106">
        <f>IF($A31="","",COUNTIFS('3. Registre des congés'!$A$5:$A$200,$A31,'3. Registre des congés'!$F$5:$F$200,"Approuvé",'3. Registre des congés'!$C$5:$C$200,"&lt;="&amp;('1. Configuration'!$C$9+(39-1)*7+6),'3. Registre des congés'!$D$5:$D$200,"&gt;="&amp;('1. Configuration'!$C$9+(39-1)*7)))</f>
        <v/>
      </c>
      <c r="AO31" s="106">
        <f>IF($A31="","",COUNTIFS('3. Registre des congés'!$A$5:$A$200,$A31,'3. Registre des congés'!$F$5:$F$200,"Approuvé",'3. Registre des congés'!$C$5:$C$200,"&lt;="&amp;('1. Configuration'!$C$9+(40-1)*7+6),'3. Registre des congés'!$D$5:$D$200,"&gt;="&amp;('1. Configuration'!$C$9+(40-1)*7)))</f>
        <v/>
      </c>
      <c r="AP31" s="106">
        <f>IF($A31="","",COUNTIFS('3. Registre des congés'!$A$5:$A$200,$A31,'3. Registre des congés'!$F$5:$F$200,"Approuvé",'3. Registre des congés'!$C$5:$C$200,"&lt;="&amp;('1. Configuration'!$C$9+(41-1)*7+6),'3. Registre des congés'!$D$5:$D$200,"&gt;="&amp;('1. Configuration'!$C$9+(41-1)*7)))</f>
        <v/>
      </c>
      <c r="AQ31" s="106">
        <f>IF($A31="","",COUNTIFS('3. Registre des congés'!$A$5:$A$200,$A31,'3. Registre des congés'!$F$5:$F$200,"Approuvé",'3. Registre des congés'!$C$5:$C$200,"&lt;="&amp;('1. Configuration'!$C$9+(42-1)*7+6),'3. Registre des congés'!$D$5:$D$200,"&gt;="&amp;('1. Configuration'!$C$9+(42-1)*7)))</f>
        <v/>
      </c>
      <c r="AR31" s="106">
        <f>IF($A31="","",COUNTIFS('3. Registre des congés'!$A$5:$A$200,$A31,'3. Registre des congés'!$F$5:$F$200,"Approuvé",'3. Registre des congés'!$C$5:$C$200,"&lt;="&amp;('1. Configuration'!$C$9+(43-1)*7+6),'3. Registre des congés'!$D$5:$D$200,"&gt;="&amp;('1. Configuration'!$C$9+(43-1)*7)))</f>
        <v/>
      </c>
      <c r="AS31" s="106">
        <f>IF($A31="","",COUNTIFS('3. Registre des congés'!$A$5:$A$200,$A31,'3. Registre des congés'!$F$5:$F$200,"Approuvé",'3. Registre des congés'!$C$5:$C$200,"&lt;="&amp;('1. Configuration'!$C$9+(44-1)*7+6),'3. Registre des congés'!$D$5:$D$200,"&gt;="&amp;('1. Configuration'!$C$9+(44-1)*7)))</f>
        <v/>
      </c>
      <c r="AT31" s="106">
        <f>IF($A31="","",COUNTIFS('3. Registre des congés'!$A$5:$A$200,$A31,'3. Registre des congés'!$F$5:$F$200,"Approuvé",'3. Registre des congés'!$C$5:$C$200,"&lt;="&amp;('1. Configuration'!$C$9+(45-1)*7+6),'3. Registre des congés'!$D$5:$D$200,"&gt;="&amp;('1. Configuration'!$C$9+(45-1)*7)))</f>
        <v/>
      </c>
      <c r="AU31" s="106">
        <f>IF($A31="","",COUNTIFS('3. Registre des congés'!$A$5:$A$200,$A31,'3. Registre des congés'!$F$5:$F$200,"Approuvé",'3. Registre des congés'!$C$5:$C$200,"&lt;="&amp;('1. Configuration'!$C$9+(46-1)*7+6),'3. Registre des congés'!$D$5:$D$200,"&gt;="&amp;('1. Configuration'!$C$9+(46-1)*7)))</f>
        <v/>
      </c>
      <c r="AV31" s="106">
        <f>IF($A31="","",COUNTIFS('3. Registre des congés'!$A$5:$A$200,$A31,'3. Registre des congés'!$F$5:$F$200,"Approuvé",'3. Registre des congés'!$C$5:$C$200,"&lt;="&amp;('1. Configuration'!$C$9+(47-1)*7+6),'3. Registre des congés'!$D$5:$D$200,"&gt;="&amp;('1. Configuration'!$C$9+(47-1)*7)))</f>
        <v/>
      </c>
      <c r="AW31" s="106">
        <f>IF($A31="","",COUNTIFS('3. Registre des congés'!$A$5:$A$200,$A31,'3. Registre des congés'!$F$5:$F$200,"Approuvé",'3. Registre des congés'!$C$5:$C$200,"&lt;="&amp;('1. Configuration'!$C$9+(48-1)*7+6),'3. Registre des congés'!$D$5:$D$200,"&gt;="&amp;('1. Configuration'!$C$9+(48-1)*7)))</f>
        <v/>
      </c>
      <c r="AX31" s="106">
        <f>IF($A31="","",COUNTIFS('3. Registre des congés'!$A$5:$A$200,$A31,'3. Registre des congés'!$F$5:$F$200,"Approuvé",'3. Registre des congés'!$C$5:$C$200,"&lt;="&amp;('1. Configuration'!$C$9+(49-1)*7+6),'3. Registre des congés'!$D$5:$D$200,"&gt;="&amp;('1. Configuration'!$C$9+(49-1)*7)))</f>
        <v/>
      </c>
      <c r="AY31" s="106">
        <f>IF($A31="","",COUNTIFS('3. Registre des congés'!$A$5:$A$200,$A31,'3. Registre des congés'!$F$5:$F$200,"Approuvé",'3. Registre des congés'!$C$5:$C$200,"&lt;="&amp;('1. Configuration'!$C$9+(50-1)*7+6),'3. Registre des congés'!$D$5:$D$200,"&gt;="&amp;('1. Configuration'!$C$9+(50-1)*7)))</f>
        <v/>
      </c>
      <c r="AZ31" s="106">
        <f>IF($A31="","",COUNTIFS('3. Registre des congés'!$A$5:$A$200,$A31,'3. Registre des congés'!$F$5:$F$200,"Approuvé",'3. Registre des congés'!$C$5:$C$200,"&lt;="&amp;('1. Configuration'!$C$9+(51-1)*7+6),'3. Registre des congés'!$D$5:$D$200,"&gt;="&amp;('1. Configuration'!$C$9+(51-1)*7)))</f>
        <v/>
      </c>
      <c r="BA31" s="106">
        <f>IF($A31="","",COUNTIFS('3. Registre des congés'!$A$5:$A$200,$A31,'3. Registre des congés'!$F$5:$F$200,"Approuvé",'3. Registre des congés'!$C$5:$C$200,"&lt;="&amp;('1. Configuration'!$C$9+(52-1)*7+6),'3. Registre des congés'!$D$5:$D$200,"&gt;="&amp;('1. Configuration'!$C$9+(52-1)*7)))</f>
        <v/>
      </c>
    </row>
    <row r="32" ht="18" customHeight="1" s="55">
      <c r="A32" s="105">
        <f>IF('2. Employés'!A32="","",'2. Employés'!A32)</f>
        <v/>
      </c>
      <c r="B32" s="106">
        <f>IF($A32="","",COUNTIFS('3. Registre des congés'!$A$5:$A$200,$A32,'3. Registre des congés'!$F$5:$F$200,"Approuvé",'3. Registre des congés'!$C$5:$C$200,"&lt;="&amp;('1. Configuration'!$C$9+(1-1)*7+6),'3. Registre des congés'!$D$5:$D$200,"&gt;="&amp;('1. Configuration'!$C$9+(1-1)*7)))</f>
        <v/>
      </c>
      <c r="C32" s="106">
        <f>IF($A32="","",COUNTIFS('3. Registre des congés'!$A$5:$A$200,$A32,'3. Registre des congés'!$F$5:$F$200,"Approuvé",'3. Registre des congés'!$C$5:$C$200,"&lt;="&amp;('1. Configuration'!$C$9+(2-1)*7+6),'3. Registre des congés'!$D$5:$D$200,"&gt;="&amp;('1. Configuration'!$C$9+(2-1)*7)))</f>
        <v/>
      </c>
      <c r="D32" s="106">
        <f>IF($A32="","",COUNTIFS('3. Registre des congés'!$A$5:$A$200,$A32,'3. Registre des congés'!$F$5:$F$200,"Approuvé",'3. Registre des congés'!$C$5:$C$200,"&lt;="&amp;('1. Configuration'!$C$9+(3-1)*7+6),'3. Registre des congés'!$D$5:$D$200,"&gt;="&amp;('1. Configuration'!$C$9+(3-1)*7)))</f>
        <v/>
      </c>
      <c r="E32" s="106">
        <f>IF($A32="","",COUNTIFS('3. Registre des congés'!$A$5:$A$200,$A32,'3. Registre des congés'!$F$5:$F$200,"Approuvé",'3. Registre des congés'!$C$5:$C$200,"&lt;="&amp;('1. Configuration'!$C$9+(4-1)*7+6),'3. Registre des congés'!$D$5:$D$200,"&gt;="&amp;('1. Configuration'!$C$9+(4-1)*7)))</f>
        <v/>
      </c>
      <c r="F32" s="106">
        <f>IF($A32="","",COUNTIFS('3. Registre des congés'!$A$5:$A$200,$A32,'3. Registre des congés'!$F$5:$F$200,"Approuvé",'3. Registre des congés'!$C$5:$C$200,"&lt;="&amp;('1. Configuration'!$C$9+(5-1)*7+6),'3. Registre des congés'!$D$5:$D$200,"&gt;="&amp;('1. Configuration'!$C$9+(5-1)*7)))</f>
        <v/>
      </c>
      <c r="G32" s="106">
        <f>IF($A32="","",COUNTIFS('3. Registre des congés'!$A$5:$A$200,$A32,'3. Registre des congés'!$F$5:$F$200,"Approuvé",'3. Registre des congés'!$C$5:$C$200,"&lt;="&amp;('1. Configuration'!$C$9+(6-1)*7+6),'3. Registre des congés'!$D$5:$D$200,"&gt;="&amp;('1. Configuration'!$C$9+(6-1)*7)))</f>
        <v/>
      </c>
      <c r="H32" s="106">
        <f>IF($A32="","",COUNTIFS('3. Registre des congés'!$A$5:$A$200,$A32,'3. Registre des congés'!$F$5:$F$200,"Approuvé",'3. Registre des congés'!$C$5:$C$200,"&lt;="&amp;('1. Configuration'!$C$9+(7-1)*7+6),'3. Registre des congés'!$D$5:$D$200,"&gt;="&amp;('1. Configuration'!$C$9+(7-1)*7)))</f>
        <v/>
      </c>
      <c r="I32" s="106">
        <f>IF($A32="","",COUNTIFS('3. Registre des congés'!$A$5:$A$200,$A32,'3. Registre des congés'!$F$5:$F$200,"Approuvé",'3. Registre des congés'!$C$5:$C$200,"&lt;="&amp;('1. Configuration'!$C$9+(8-1)*7+6),'3. Registre des congés'!$D$5:$D$200,"&gt;="&amp;('1. Configuration'!$C$9+(8-1)*7)))</f>
        <v/>
      </c>
      <c r="J32" s="106">
        <f>IF($A32="","",COUNTIFS('3. Registre des congés'!$A$5:$A$200,$A32,'3. Registre des congés'!$F$5:$F$200,"Approuvé",'3. Registre des congés'!$C$5:$C$200,"&lt;="&amp;('1. Configuration'!$C$9+(9-1)*7+6),'3. Registre des congés'!$D$5:$D$200,"&gt;="&amp;('1. Configuration'!$C$9+(9-1)*7)))</f>
        <v/>
      </c>
      <c r="K32" s="106">
        <f>IF($A32="","",COUNTIFS('3. Registre des congés'!$A$5:$A$200,$A32,'3. Registre des congés'!$F$5:$F$200,"Approuvé",'3. Registre des congés'!$C$5:$C$200,"&lt;="&amp;('1. Configuration'!$C$9+(10-1)*7+6),'3. Registre des congés'!$D$5:$D$200,"&gt;="&amp;('1. Configuration'!$C$9+(10-1)*7)))</f>
        <v/>
      </c>
      <c r="L32" s="106">
        <f>IF($A32="","",COUNTIFS('3. Registre des congés'!$A$5:$A$200,$A32,'3. Registre des congés'!$F$5:$F$200,"Approuvé",'3. Registre des congés'!$C$5:$C$200,"&lt;="&amp;('1. Configuration'!$C$9+(11-1)*7+6),'3. Registre des congés'!$D$5:$D$200,"&gt;="&amp;('1. Configuration'!$C$9+(11-1)*7)))</f>
        <v/>
      </c>
      <c r="M32" s="106">
        <f>IF($A32="","",COUNTIFS('3. Registre des congés'!$A$5:$A$200,$A32,'3. Registre des congés'!$F$5:$F$200,"Approuvé",'3. Registre des congés'!$C$5:$C$200,"&lt;="&amp;('1. Configuration'!$C$9+(12-1)*7+6),'3. Registre des congés'!$D$5:$D$200,"&gt;="&amp;('1. Configuration'!$C$9+(12-1)*7)))</f>
        <v/>
      </c>
      <c r="N32" s="106">
        <f>IF($A32="","",COUNTIFS('3. Registre des congés'!$A$5:$A$200,$A32,'3. Registre des congés'!$F$5:$F$200,"Approuvé",'3. Registre des congés'!$C$5:$C$200,"&lt;="&amp;('1. Configuration'!$C$9+(13-1)*7+6),'3. Registre des congés'!$D$5:$D$200,"&gt;="&amp;('1. Configuration'!$C$9+(13-1)*7)))</f>
        <v/>
      </c>
      <c r="O32" s="106">
        <f>IF($A32="","",COUNTIFS('3. Registre des congés'!$A$5:$A$200,$A32,'3. Registre des congés'!$F$5:$F$200,"Approuvé",'3. Registre des congés'!$C$5:$C$200,"&lt;="&amp;('1. Configuration'!$C$9+(14-1)*7+6),'3. Registre des congés'!$D$5:$D$200,"&gt;="&amp;('1. Configuration'!$C$9+(14-1)*7)))</f>
        <v/>
      </c>
      <c r="P32" s="106">
        <f>IF($A32="","",COUNTIFS('3. Registre des congés'!$A$5:$A$200,$A32,'3. Registre des congés'!$F$5:$F$200,"Approuvé",'3. Registre des congés'!$C$5:$C$200,"&lt;="&amp;('1. Configuration'!$C$9+(15-1)*7+6),'3. Registre des congés'!$D$5:$D$200,"&gt;="&amp;('1. Configuration'!$C$9+(15-1)*7)))</f>
        <v/>
      </c>
      <c r="Q32" s="106">
        <f>IF($A32="","",COUNTIFS('3. Registre des congés'!$A$5:$A$200,$A32,'3. Registre des congés'!$F$5:$F$200,"Approuvé",'3. Registre des congés'!$C$5:$C$200,"&lt;="&amp;('1. Configuration'!$C$9+(16-1)*7+6),'3. Registre des congés'!$D$5:$D$200,"&gt;="&amp;('1. Configuration'!$C$9+(16-1)*7)))</f>
        <v/>
      </c>
      <c r="R32" s="106">
        <f>IF($A32="","",COUNTIFS('3. Registre des congés'!$A$5:$A$200,$A32,'3. Registre des congés'!$F$5:$F$200,"Approuvé",'3. Registre des congés'!$C$5:$C$200,"&lt;="&amp;('1. Configuration'!$C$9+(17-1)*7+6),'3. Registre des congés'!$D$5:$D$200,"&gt;="&amp;('1. Configuration'!$C$9+(17-1)*7)))</f>
        <v/>
      </c>
      <c r="S32" s="106">
        <f>IF($A32="","",COUNTIFS('3. Registre des congés'!$A$5:$A$200,$A32,'3. Registre des congés'!$F$5:$F$200,"Approuvé",'3. Registre des congés'!$C$5:$C$200,"&lt;="&amp;('1. Configuration'!$C$9+(18-1)*7+6),'3. Registre des congés'!$D$5:$D$200,"&gt;="&amp;('1. Configuration'!$C$9+(18-1)*7)))</f>
        <v/>
      </c>
      <c r="T32" s="106">
        <f>IF($A32="","",COUNTIFS('3. Registre des congés'!$A$5:$A$200,$A32,'3. Registre des congés'!$F$5:$F$200,"Approuvé",'3. Registre des congés'!$C$5:$C$200,"&lt;="&amp;('1. Configuration'!$C$9+(19-1)*7+6),'3. Registre des congés'!$D$5:$D$200,"&gt;="&amp;('1. Configuration'!$C$9+(19-1)*7)))</f>
        <v/>
      </c>
      <c r="U32" s="106">
        <f>IF($A32="","",COUNTIFS('3. Registre des congés'!$A$5:$A$200,$A32,'3. Registre des congés'!$F$5:$F$200,"Approuvé",'3. Registre des congés'!$C$5:$C$200,"&lt;="&amp;('1. Configuration'!$C$9+(20-1)*7+6),'3. Registre des congés'!$D$5:$D$200,"&gt;="&amp;('1. Configuration'!$C$9+(20-1)*7)))</f>
        <v/>
      </c>
      <c r="V32" s="106">
        <f>IF($A32="","",COUNTIFS('3. Registre des congés'!$A$5:$A$200,$A32,'3. Registre des congés'!$F$5:$F$200,"Approuvé",'3. Registre des congés'!$C$5:$C$200,"&lt;="&amp;('1. Configuration'!$C$9+(21-1)*7+6),'3. Registre des congés'!$D$5:$D$200,"&gt;="&amp;('1. Configuration'!$C$9+(21-1)*7)))</f>
        <v/>
      </c>
      <c r="W32" s="106">
        <f>IF($A32="","",COUNTIFS('3. Registre des congés'!$A$5:$A$200,$A32,'3. Registre des congés'!$F$5:$F$200,"Approuvé",'3. Registre des congés'!$C$5:$C$200,"&lt;="&amp;('1. Configuration'!$C$9+(22-1)*7+6),'3. Registre des congés'!$D$5:$D$200,"&gt;="&amp;('1. Configuration'!$C$9+(22-1)*7)))</f>
        <v/>
      </c>
      <c r="X32" s="106">
        <f>IF($A32="","",COUNTIFS('3. Registre des congés'!$A$5:$A$200,$A32,'3. Registre des congés'!$F$5:$F$200,"Approuvé",'3. Registre des congés'!$C$5:$C$200,"&lt;="&amp;('1. Configuration'!$C$9+(23-1)*7+6),'3. Registre des congés'!$D$5:$D$200,"&gt;="&amp;('1. Configuration'!$C$9+(23-1)*7)))</f>
        <v/>
      </c>
      <c r="Y32" s="106">
        <f>IF($A32="","",COUNTIFS('3. Registre des congés'!$A$5:$A$200,$A32,'3. Registre des congés'!$F$5:$F$200,"Approuvé",'3. Registre des congés'!$C$5:$C$200,"&lt;="&amp;('1. Configuration'!$C$9+(24-1)*7+6),'3. Registre des congés'!$D$5:$D$200,"&gt;="&amp;('1. Configuration'!$C$9+(24-1)*7)))</f>
        <v/>
      </c>
      <c r="Z32" s="106">
        <f>IF($A32="","",COUNTIFS('3. Registre des congés'!$A$5:$A$200,$A32,'3. Registre des congés'!$F$5:$F$200,"Approuvé",'3. Registre des congés'!$C$5:$C$200,"&lt;="&amp;('1. Configuration'!$C$9+(25-1)*7+6),'3. Registre des congés'!$D$5:$D$200,"&gt;="&amp;('1. Configuration'!$C$9+(25-1)*7)))</f>
        <v/>
      </c>
      <c r="AA32" s="106">
        <f>IF($A32="","",COUNTIFS('3. Registre des congés'!$A$5:$A$200,$A32,'3. Registre des congés'!$F$5:$F$200,"Approuvé",'3. Registre des congés'!$C$5:$C$200,"&lt;="&amp;('1. Configuration'!$C$9+(26-1)*7+6),'3. Registre des congés'!$D$5:$D$200,"&gt;="&amp;('1. Configuration'!$C$9+(26-1)*7)))</f>
        <v/>
      </c>
      <c r="AB32" s="106">
        <f>IF($A32="","",COUNTIFS('3. Registre des congés'!$A$5:$A$200,$A32,'3. Registre des congés'!$F$5:$F$200,"Approuvé",'3. Registre des congés'!$C$5:$C$200,"&lt;="&amp;('1. Configuration'!$C$9+(27-1)*7+6),'3. Registre des congés'!$D$5:$D$200,"&gt;="&amp;('1. Configuration'!$C$9+(27-1)*7)))</f>
        <v/>
      </c>
      <c r="AC32" s="106">
        <f>IF($A32="","",COUNTIFS('3. Registre des congés'!$A$5:$A$200,$A32,'3. Registre des congés'!$F$5:$F$200,"Approuvé",'3. Registre des congés'!$C$5:$C$200,"&lt;="&amp;('1. Configuration'!$C$9+(28-1)*7+6),'3. Registre des congés'!$D$5:$D$200,"&gt;="&amp;('1. Configuration'!$C$9+(28-1)*7)))</f>
        <v/>
      </c>
      <c r="AD32" s="106">
        <f>IF($A32="","",COUNTIFS('3. Registre des congés'!$A$5:$A$200,$A32,'3. Registre des congés'!$F$5:$F$200,"Approuvé",'3. Registre des congés'!$C$5:$C$200,"&lt;="&amp;('1. Configuration'!$C$9+(29-1)*7+6),'3. Registre des congés'!$D$5:$D$200,"&gt;="&amp;('1. Configuration'!$C$9+(29-1)*7)))</f>
        <v/>
      </c>
      <c r="AE32" s="106">
        <f>IF($A32="","",COUNTIFS('3. Registre des congés'!$A$5:$A$200,$A32,'3. Registre des congés'!$F$5:$F$200,"Approuvé",'3. Registre des congés'!$C$5:$C$200,"&lt;="&amp;('1. Configuration'!$C$9+(30-1)*7+6),'3. Registre des congés'!$D$5:$D$200,"&gt;="&amp;('1. Configuration'!$C$9+(30-1)*7)))</f>
        <v/>
      </c>
      <c r="AF32" s="106">
        <f>IF($A32="","",COUNTIFS('3. Registre des congés'!$A$5:$A$200,$A32,'3. Registre des congés'!$F$5:$F$200,"Approuvé",'3. Registre des congés'!$C$5:$C$200,"&lt;="&amp;('1. Configuration'!$C$9+(31-1)*7+6),'3. Registre des congés'!$D$5:$D$200,"&gt;="&amp;('1. Configuration'!$C$9+(31-1)*7)))</f>
        <v/>
      </c>
      <c r="AG32" s="106">
        <f>IF($A32="","",COUNTIFS('3. Registre des congés'!$A$5:$A$200,$A32,'3. Registre des congés'!$F$5:$F$200,"Approuvé",'3. Registre des congés'!$C$5:$C$200,"&lt;="&amp;('1. Configuration'!$C$9+(32-1)*7+6),'3. Registre des congés'!$D$5:$D$200,"&gt;="&amp;('1. Configuration'!$C$9+(32-1)*7)))</f>
        <v/>
      </c>
      <c r="AH32" s="106">
        <f>IF($A32="","",COUNTIFS('3. Registre des congés'!$A$5:$A$200,$A32,'3. Registre des congés'!$F$5:$F$200,"Approuvé",'3. Registre des congés'!$C$5:$C$200,"&lt;="&amp;('1. Configuration'!$C$9+(33-1)*7+6),'3. Registre des congés'!$D$5:$D$200,"&gt;="&amp;('1. Configuration'!$C$9+(33-1)*7)))</f>
        <v/>
      </c>
      <c r="AI32" s="106">
        <f>IF($A32="","",COUNTIFS('3. Registre des congés'!$A$5:$A$200,$A32,'3. Registre des congés'!$F$5:$F$200,"Approuvé",'3. Registre des congés'!$C$5:$C$200,"&lt;="&amp;('1. Configuration'!$C$9+(34-1)*7+6),'3. Registre des congés'!$D$5:$D$200,"&gt;="&amp;('1. Configuration'!$C$9+(34-1)*7)))</f>
        <v/>
      </c>
      <c r="AJ32" s="106">
        <f>IF($A32="","",COUNTIFS('3. Registre des congés'!$A$5:$A$200,$A32,'3. Registre des congés'!$F$5:$F$200,"Approuvé",'3. Registre des congés'!$C$5:$C$200,"&lt;="&amp;('1. Configuration'!$C$9+(35-1)*7+6),'3. Registre des congés'!$D$5:$D$200,"&gt;="&amp;('1. Configuration'!$C$9+(35-1)*7)))</f>
        <v/>
      </c>
      <c r="AK32" s="106">
        <f>IF($A32="","",COUNTIFS('3. Registre des congés'!$A$5:$A$200,$A32,'3. Registre des congés'!$F$5:$F$200,"Approuvé",'3. Registre des congés'!$C$5:$C$200,"&lt;="&amp;('1. Configuration'!$C$9+(36-1)*7+6),'3. Registre des congés'!$D$5:$D$200,"&gt;="&amp;('1. Configuration'!$C$9+(36-1)*7)))</f>
        <v/>
      </c>
      <c r="AL32" s="106">
        <f>IF($A32="","",COUNTIFS('3. Registre des congés'!$A$5:$A$200,$A32,'3. Registre des congés'!$F$5:$F$200,"Approuvé",'3. Registre des congés'!$C$5:$C$200,"&lt;="&amp;('1. Configuration'!$C$9+(37-1)*7+6),'3. Registre des congés'!$D$5:$D$200,"&gt;="&amp;('1. Configuration'!$C$9+(37-1)*7)))</f>
        <v/>
      </c>
      <c r="AM32" s="106">
        <f>IF($A32="","",COUNTIFS('3. Registre des congés'!$A$5:$A$200,$A32,'3. Registre des congés'!$F$5:$F$200,"Approuvé",'3. Registre des congés'!$C$5:$C$200,"&lt;="&amp;('1. Configuration'!$C$9+(38-1)*7+6),'3. Registre des congés'!$D$5:$D$200,"&gt;="&amp;('1. Configuration'!$C$9+(38-1)*7)))</f>
        <v/>
      </c>
      <c r="AN32" s="106">
        <f>IF($A32="","",COUNTIFS('3. Registre des congés'!$A$5:$A$200,$A32,'3. Registre des congés'!$F$5:$F$200,"Approuvé",'3. Registre des congés'!$C$5:$C$200,"&lt;="&amp;('1. Configuration'!$C$9+(39-1)*7+6),'3. Registre des congés'!$D$5:$D$200,"&gt;="&amp;('1. Configuration'!$C$9+(39-1)*7)))</f>
        <v/>
      </c>
      <c r="AO32" s="106">
        <f>IF($A32="","",COUNTIFS('3. Registre des congés'!$A$5:$A$200,$A32,'3. Registre des congés'!$F$5:$F$200,"Approuvé",'3. Registre des congés'!$C$5:$C$200,"&lt;="&amp;('1. Configuration'!$C$9+(40-1)*7+6),'3. Registre des congés'!$D$5:$D$200,"&gt;="&amp;('1. Configuration'!$C$9+(40-1)*7)))</f>
        <v/>
      </c>
      <c r="AP32" s="106">
        <f>IF($A32="","",COUNTIFS('3. Registre des congés'!$A$5:$A$200,$A32,'3. Registre des congés'!$F$5:$F$200,"Approuvé",'3. Registre des congés'!$C$5:$C$200,"&lt;="&amp;('1. Configuration'!$C$9+(41-1)*7+6),'3. Registre des congés'!$D$5:$D$200,"&gt;="&amp;('1. Configuration'!$C$9+(41-1)*7)))</f>
        <v/>
      </c>
      <c r="AQ32" s="106">
        <f>IF($A32="","",COUNTIFS('3. Registre des congés'!$A$5:$A$200,$A32,'3. Registre des congés'!$F$5:$F$200,"Approuvé",'3. Registre des congés'!$C$5:$C$200,"&lt;="&amp;('1. Configuration'!$C$9+(42-1)*7+6),'3. Registre des congés'!$D$5:$D$200,"&gt;="&amp;('1. Configuration'!$C$9+(42-1)*7)))</f>
        <v/>
      </c>
      <c r="AR32" s="106">
        <f>IF($A32="","",COUNTIFS('3. Registre des congés'!$A$5:$A$200,$A32,'3. Registre des congés'!$F$5:$F$200,"Approuvé",'3. Registre des congés'!$C$5:$C$200,"&lt;="&amp;('1. Configuration'!$C$9+(43-1)*7+6),'3. Registre des congés'!$D$5:$D$200,"&gt;="&amp;('1. Configuration'!$C$9+(43-1)*7)))</f>
        <v/>
      </c>
      <c r="AS32" s="106">
        <f>IF($A32="","",COUNTIFS('3. Registre des congés'!$A$5:$A$200,$A32,'3. Registre des congés'!$F$5:$F$200,"Approuvé",'3. Registre des congés'!$C$5:$C$200,"&lt;="&amp;('1. Configuration'!$C$9+(44-1)*7+6),'3. Registre des congés'!$D$5:$D$200,"&gt;="&amp;('1. Configuration'!$C$9+(44-1)*7)))</f>
        <v/>
      </c>
      <c r="AT32" s="106">
        <f>IF($A32="","",COUNTIFS('3. Registre des congés'!$A$5:$A$200,$A32,'3. Registre des congés'!$F$5:$F$200,"Approuvé",'3. Registre des congés'!$C$5:$C$200,"&lt;="&amp;('1. Configuration'!$C$9+(45-1)*7+6),'3. Registre des congés'!$D$5:$D$200,"&gt;="&amp;('1. Configuration'!$C$9+(45-1)*7)))</f>
        <v/>
      </c>
      <c r="AU32" s="106">
        <f>IF($A32="","",COUNTIFS('3. Registre des congés'!$A$5:$A$200,$A32,'3. Registre des congés'!$F$5:$F$200,"Approuvé",'3. Registre des congés'!$C$5:$C$200,"&lt;="&amp;('1. Configuration'!$C$9+(46-1)*7+6),'3. Registre des congés'!$D$5:$D$200,"&gt;="&amp;('1. Configuration'!$C$9+(46-1)*7)))</f>
        <v/>
      </c>
      <c r="AV32" s="106">
        <f>IF($A32="","",COUNTIFS('3. Registre des congés'!$A$5:$A$200,$A32,'3. Registre des congés'!$F$5:$F$200,"Approuvé",'3. Registre des congés'!$C$5:$C$200,"&lt;="&amp;('1. Configuration'!$C$9+(47-1)*7+6),'3. Registre des congés'!$D$5:$D$200,"&gt;="&amp;('1. Configuration'!$C$9+(47-1)*7)))</f>
        <v/>
      </c>
      <c r="AW32" s="106">
        <f>IF($A32="","",COUNTIFS('3. Registre des congés'!$A$5:$A$200,$A32,'3. Registre des congés'!$F$5:$F$200,"Approuvé",'3. Registre des congés'!$C$5:$C$200,"&lt;="&amp;('1. Configuration'!$C$9+(48-1)*7+6),'3. Registre des congés'!$D$5:$D$200,"&gt;="&amp;('1. Configuration'!$C$9+(48-1)*7)))</f>
        <v/>
      </c>
      <c r="AX32" s="106">
        <f>IF($A32="","",COUNTIFS('3. Registre des congés'!$A$5:$A$200,$A32,'3. Registre des congés'!$F$5:$F$200,"Approuvé",'3. Registre des congés'!$C$5:$C$200,"&lt;="&amp;('1. Configuration'!$C$9+(49-1)*7+6),'3. Registre des congés'!$D$5:$D$200,"&gt;="&amp;('1. Configuration'!$C$9+(49-1)*7)))</f>
        <v/>
      </c>
      <c r="AY32" s="106">
        <f>IF($A32="","",COUNTIFS('3. Registre des congés'!$A$5:$A$200,$A32,'3. Registre des congés'!$F$5:$F$200,"Approuvé",'3. Registre des congés'!$C$5:$C$200,"&lt;="&amp;('1. Configuration'!$C$9+(50-1)*7+6),'3. Registre des congés'!$D$5:$D$200,"&gt;="&amp;('1. Configuration'!$C$9+(50-1)*7)))</f>
        <v/>
      </c>
      <c r="AZ32" s="106">
        <f>IF($A32="","",COUNTIFS('3. Registre des congés'!$A$5:$A$200,$A32,'3. Registre des congés'!$F$5:$F$200,"Approuvé",'3. Registre des congés'!$C$5:$C$200,"&lt;="&amp;('1. Configuration'!$C$9+(51-1)*7+6),'3. Registre des congés'!$D$5:$D$200,"&gt;="&amp;('1. Configuration'!$C$9+(51-1)*7)))</f>
        <v/>
      </c>
      <c r="BA32" s="106">
        <f>IF($A32="","",COUNTIFS('3. Registre des congés'!$A$5:$A$200,$A32,'3. Registre des congés'!$F$5:$F$200,"Approuvé",'3. Registre des congés'!$C$5:$C$200,"&lt;="&amp;('1. Configuration'!$C$9+(52-1)*7+6),'3. Registre des congés'!$D$5:$D$200,"&gt;="&amp;('1. Configuration'!$C$9+(52-1)*7)))</f>
        <v/>
      </c>
    </row>
    <row r="33" ht="18" customHeight="1" s="55">
      <c r="A33" s="105">
        <f>IF('2. Employés'!A33="","",'2. Employés'!A33)</f>
        <v/>
      </c>
      <c r="B33" s="106">
        <f>IF($A33="","",COUNTIFS('3. Registre des congés'!$A$5:$A$200,$A33,'3. Registre des congés'!$F$5:$F$200,"Approuvé",'3. Registre des congés'!$C$5:$C$200,"&lt;="&amp;('1. Configuration'!$C$9+(1-1)*7+6),'3. Registre des congés'!$D$5:$D$200,"&gt;="&amp;('1. Configuration'!$C$9+(1-1)*7)))</f>
        <v/>
      </c>
      <c r="C33" s="106">
        <f>IF($A33="","",COUNTIFS('3. Registre des congés'!$A$5:$A$200,$A33,'3. Registre des congés'!$F$5:$F$200,"Approuvé",'3. Registre des congés'!$C$5:$C$200,"&lt;="&amp;('1. Configuration'!$C$9+(2-1)*7+6),'3. Registre des congés'!$D$5:$D$200,"&gt;="&amp;('1. Configuration'!$C$9+(2-1)*7)))</f>
        <v/>
      </c>
      <c r="D33" s="106">
        <f>IF($A33="","",COUNTIFS('3. Registre des congés'!$A$5:$A$200,$A33,'3. Registre des congés'!$F$5:$F$200,"Approuvé",'3. Registre des congés'!$C$5:$C$200,"&lt;="&amp;('1. Configuration'!$C$9+(3-1)*7+6),'3. Registre des congés'!$D$5:$D$200,"&gt;="&amp;('1. Configuration'!$C$9+(3-1)*7)))</f>
        <v/>
      </c>
      <c r="E33" s="106">
        <f>IF($A33="","",COUNTIFS('3. Registre des congés'!$A$5:$A$200,$A33,'3. Registre des congés'!$F$5:$F$200,"Approuvé",'3. Registre des congés'!$C$5:$C$200,"&lt;="&amp;('1. Configuration'!$C$9+(4-1)*7+6),'3. Registre des congés'!$D$5:$D$200,"&gt;="&amp;('1. Configuration'!$C$9+(4-1)*7)))</f>
        <v/>
      </c>
      <c r="F33" s="106">
        <f>IF($A33="","",COUNTIFS('3. Registre des congés'!$A$5:$A$200,$A33,'3. Registre des congés'!$F$5:$F$200,"Approuvé",'3. Registre des congés'!$C$5:$C$200,"&lt;="&amp;('1. Configuration'!$C$9+(5-1)*7+6),'3. Registre des congés'!$D$5:$D$200,"&gt;="&amp;('1. Configuration'!$C$9+(5-1)*7)))</f>
        <v/>
      </c>
      <c r="G33" s="106">
        <f>IF($A33="","",COUNTIFS('3. Registre des congés'!$A$5:$A$200,$A33,'3. Registre des congés'!$F$5:$F$200,"Approuvé",'3. Registre des congés'!$C$5:$C$200,"&lt;="&amp;('1. Configuration'!$C$9+(6-1)*7+6),'3. Registre des congés'!$D$5:$D$200,"&gt;="&amp;('1. Configuration'!$C$9+(6-1)*7)))</f>
        <v/>
      </c>
      <c r="H33" s="106">
        <f>IF($A33="","",COUNTIFS('3. Registre des congés'!$A$5:$A$200,$A33,'3. Registre des congés'!$F$5:$F$200,"Approuvé",'3. Registre des congés'!$C$5:$C$200,"&lt;="&amp;('1. Configuration'!$C$9+(7-1)*7+6),'3. Registre des congés'!$D$5:$D$200,"&gt;="&amp;('1. Configuration'!$C$9+(7-1)*7)))</f>
        <v/>
      </c>
      <c r="I33" s="106">
        <f>IF($A33="","",COUNTIFS('3. Registre des congés'!$A$5:$A$200,$A33,'3. Registre des congés'!$F$5:$F$200,"Approuvé",'3. Registre des congés'!$C$5:$C$200,"&lt;="&amp;('1. Configuration'!$C$9+(8-1)*7+6),'3. Registre des congés'!$D$5:$D$200,"&gt;="&amp;('1. Configuration'!$C$9+(8-1)*7)))</f>
        <v/>
      </c>
      <c r="J33" s="106">
        <f>IF($A33="","",COUNTIFS('3. Registre des congés'!$A$5:$A$200,$A33,'3. Registre des congés'!$F$5:$F$200,"Approuvé",'3. Registre des congés'!$C$5:$C$200,"&lt;="&amp;('1. Configuration'!$C$9+(9-1)*7+6),'3. Registre des congés'!$D$5:$D$200,"&gt;="&amp;('1. Configuration'!$C$9+(9-1)*7)))</f>
        <v/>
      </c>
      <c r="K33" s="106">
        <f>IF($A33="","",COUNTIFS('3. Registre des congés'!$A$5:$A$200,$A33,'3. Registre des congés'!$F$5:$F$200,"Approuvé",'3. Registre des congés'!$C$5:$C$200,"&lt;="&amp;('1. Configuration'!$C$9+(10-1)*7+6),'3. Registre des congés'!$D$5:$D$200,"&gt;="&amp;('1. Configuration'!$C$9+(10-1)*7)))</f>
        <v/>
      </c>
      <c r="L33" s="106">
        <f>IF($A33="","",COUNTIFS('3. Registre des congés'!$A$5:$A$200,$A33,'3. Registre des congés'!$F$5:$F$200,"Approuvé",'3. Registre des congés'!$C$5:$C$200,"&lt;="&amp;('1. Configuration'!$C$9+(11-1)*7+6),'3. Registre des congés'!$D$5:$D$200,"&gt;="&amp;('1. Configuration'!$C$9+(11-1)*7)))</f>
        <v/>
      </c>
      <c r="M33" s="106">
        <f>IF($A33="","",COUNTIFS('3. Registre des congés'!$A$5:$A$200,$A33,'3. Registre des congés'!$F$5:$F$200,"Approuvé",'3. Registre des congés'!$C$5:$C$200,"&lt;="&amp;('1. Configuration'!$C$9+(12-1)*7+6),'3. Registre des congés'!$D$5:$D$200,"&gt;="&amp;('1. Configuration'!$C$9+(12-1)*7)))</f>
        <v/>
      </c>
      <c r="N33" s="106">
        <f>IF($A33="","",COUNTIFS('3. Registre des congés'!$A$5:$A$200,$A33,'3. Registre des congés'!$F$5:$F$200,"Approuvé",'3. Registre des congés'!$C$5:$C$200,"&lt;="&amp;('1. Configuration'!$C$9+(13-1)*7+6),'3. Registre des congés'!$D$5:$D$200,"&gt;="&amp;('1. Configuration'!$C$9+(13-1)*7)))</f>
        <v/>
      </c>
      <c r="O33" s="106">
        <f>IF($A33="","",COUNTIFS('3. Registre des congés'!$A$5:$A$200,$A33,'3. Registre des congés'!$F$5:$F$200,"Approuvé",'3. Registre des congés'!$C$5:$C$200,"&lt;="&amp;('1. Configuration'!$C$9+(14-1)*7+6),'3. Registre des congés'!$D$5:$D$200,"&gt;="&amp;('1. Configuration'!$C$9+(14-1)*7)))</f>
        <v/>
      </c>
      <c r="P33" s="106">
        <f>IF($A33="","",COUNTIFS('3. Registre des congés'!$A$5:$A$200,$A33,'3. Registre des congés'!$F$5:$F$200,"Approuvé",'3. Registre des congés'!$C$5:$C$200,"&lt;="&amp;('1. Configuration'!$C$9+(15-1)*7+6),'3. Registre des congés'!$D$5:$D$200,"&gt;="&amp;('1. Configuration'!$C$9+(15-1)*7)))</f>
        <v/>
      </c>
      <c r="Q33" s="106">
        <f>IF($A33="","",COUNTIFS('3. Registre des congés'!$A$5:$A$200,$A33,'3. Registre des congés'!$F$5:$F$200,"Approuvé",'3. Registre des congés'!$C$5:$C$200,"&lt;="&amp;('1. Configuration'!$C$9+(16-1)*7+6),'3. Registre des congés'!$D$5:$D$200,"&gt;="&amp;('1. Configuration'!$C$9+(16-1)*7)))</f>
        <v/>
      </c>
      <c r="R33" s="106">
        <f>IF($A33="","",COUNTIFS('3. Registre des congés'!$A$5:$A$200,$A33,'3. Registre des congés'!$F$5:$F$200,"Approuvé",'3. Registre des congés'!$C$5:$C$200,"&lt;="&amp;('1. Configuration'!$C$9+(17-1)*7+6),'3. Registre des congés'!$D$5:$D$200,"&gt;="&amp;('1. Configuration'!$C$9+(17-1)*7)))</f>
        <v/>
      </c>
      <c r="S33" s="106">
        <f>IF($A33="","",COUNTIFS('3. Registre des congés'!$A$5:$A$200,$A33,'3. Registre des congés'!$F$5:$F$200,"Approuvé",'3. Registre des congés'!$C$5:$C$200,"&lt;="&amp;('1. Configuration'!$C$9+(18-1)*7+6),'3. Registre des congés'!$D$5:$D$200,"&gt;="&amp;('1. Configuration'!$C$9+(18-1)*7)))</f>
        <v/>
      </c>
      <c r="T33" s="106">
        <f>IF($A33="","",COUNTIFS('3. Registre des congés'!$A$5:$A$200,$A33,'3. Registre des congés'!$F$5:$F$200,"Approuvé",'3. Registre des congés'!$C$5:$C$200,"&lt;="&amp;('1. Configuration'!$C$9+(19-1)*7+6),'3. Registre des congés'!$D$5:$D$200,"&gt;="&amp;('1. Configuration'!$C$9+(19-1)*7)))</f>
        <v/>
      </c>
      <c r="U33" s="106">
        <f>IF($A33="","",COUNTIFS('3. Registre des congés'!$A$5:$A$200,$A33,'3. Registre des congés'!$F$5:$F$200,"Approuvé",'3. Registre des congés'!$C$5:$C$200,"&lt;="&amp;('1. Configuration'!$C$9+(20-1)*7+6),'3. Registre des congés'!$D$5:$D$200,"&gt;="&amp;('1. Configuration'!$C$9+(20-1)*7)))</f>
        <v/>
      </c>
      <c r="V33" s="106">
        <f>IF($A33="","",COUNTIFS('3. Registre des congés'!$A$5:$A$200,$A33,'3. Registre des congés'!$F$5:$F$200,"Approuvé",'3. Registre des congés'!$C$5:$C$200,"&lt;="&amp;('1. Configuration'!$C$9+(21-1)*7+6),'3. Registre des congés'!$D$5:$D$200,"&gt;="&amp;('1. Configuration'!$C$9+(21-1)*7)))</f>
        <v/>
      </c>
      <c r="W33" s="106">
        <f>IF($A33="","",COUNTIFS('3. Registre des congés'!$A$5:$A$200,$A33,'3. Registre des congés'!$F$5:$F$200,"Approuvé",'3. Registre des congés'!$C$5:$C$200,"&lt;="&amp;('1. Configuration'!$C$9+(22-1)*7+6),'3. Registre des congés'!$D$5:$D$200,"&gt;="&amp;('1. Configuration'!$C$9+(22-1)*7)))</f>
        <v/>
      </c>
      <c r="X33" s="106">
        <f>IF($A33="","",COUNTIFS('3. Registre des congés'!$A$5:$A$200,$A33,'3. Registre des congés'!$F$5:$F$200,"Approuvé",'3. Registre des congés'!$C$5:$C$200,"&lt;="&amp;('1. Configuration'!$C$9+(23-1)*7+6),'3. Registre des congés'!$D$5:$D$200,"&gt;="&amp;('1. Configuration'!$C$9+(23-1)*7)))</f>
        <v/>
      </c>
      <c r="Y33" s="106">
        <f>IF($A33="","",COUNTIFS('3. Registre des congés'!$A$5:$A$200,$A33,'3. Registre des congés'!$F$5:$F$200,"Approuvé",'3. Registre des congés'!$C$5:$C$200,"&lt;="&amp;('1. Configuration'!$C$9+(24-1)*7+6),'3. Registre des congés'!$D$5:$D$200,"&gt;="&amp;('1. Configuration'!$C$9+(24-1)*7)))</f>
        <v/>
      </c>
      <c r="Z33" s="106">
        <f>IF($A33="","",COUNTIFS('3. Registre des congés'!$A$5:$A$200,$A33,'3. Registre des congés'!$F$5:$F$200,"Approuvé",'3. Registre des congés'!$C$5:$C$200,"&lt;="&amp;('1. Configuration'!$C$9+(25-1)*7+6),'3. Registre des congés'!$D$5:$D$200,"&gt;="&amp;('1. Configuration'!$C$9+(25-1)*7)))</f>
        <v/>
      </c>
      <c r="AA33" s="106">
        <f>IF($A33="","",COUNTIFS('3. Registre des congés'!$A$5:$A$200,$A33,'3. Registre des congés'!$F$5:$F$200,"Approuvé",'3. Registre des congés'!$C$5:$C$200,"&lt;="&amp;('1. Configuration'!$C$9+(26-1)*7+6),'3. Registre des congés'!$D$5:$D$200,"&gt;="&amp;('1. Configuration'!$C$9+(26-1)*7)))</f>
        <v/>
      </c>
      <c r="AB33" s="106">
        <f>IF($A33="","",COUNTIFS('3. Registre des congés'!$A$5:$A$200,$A33,'3. Registre des congés'!$F$5:$F$200,"Approuvé",'3. Registre des congés'!$C$5:$C$200,"&lt;="&amp;('1. Configuration'!$C$9+(27-1)*7+6),'3. Registre des congés'!$D$5:$D$200,"&gt;="&amp;('1. Configuration'!$C$9+(27-1)*7)))</f>
        <v/>
      </c>
      <c r="AC33" s="106">
        <f>IF($A33="","",COUNTIFS('3. Registre des congés'!$A$5:$A$200,$A33,'3. Registre des congés'!$F$5:$F$200,"Approuvé",'3. Registre des congés'!$C$5:$C$200,"&lt;="&amp;('1. Configuration'!$C$9+(28-1)*7+6),'3. Registre des congés'!$D$5:$D$200,"&gt;="&amp;('1. Configuration'!$C$9+(28-1)*7)))</f>
        <v/>
      </c>
      <c r="AD33" s="106">
        <f>IF($A33="","",COUNTIFS('3. Registre des congés'!$A$5:$A$200,$A33,'3. Registre des congés'!$F$5:$F$200,"Approuvé",'3. Registre des congés'!$C$5:$C$200,"&lt;="&amp;('1. Configuration'!$C$9+(29-1)*7+6),'3. Registre des congés'!$D$5:$D$200,"&gt;="&amp;('1. Configuration'!$C$9+(29-1)*7)))</f>
        <v/>
      </c>
      <c r="AE33" s="106">
        <f>IF($A33="","",COUNTIFS('3. Registre des congés'!$A$5:$A$200,$A33,'3. Registre des congés'!$F$5:$F$200,"Approuvé",'3. Registre des congés'!$C$5:$C$200,"&lt;="&amp;('1. Configuration'!$C$9+(30-1)*7+6),'3. Registre des congés'!$D$5:$D$200,"&gt;="&amp;('1. Configuration'!$C$9+(30-1)*7)))</f>
        <v/>
      </c>
      <c r="AF33" s="106">
        <f>IF($A33="","",COUNTIFS('3. Registre des congés'!$A$5:$A$200,$A33,'3. Registre des congés'!$F$5:$F$200,"Approuvé",'3. Registre des congés'!$C$5:$C$200,"&lt;="&amp;('1. Configuration'!$C$9+(31-1)*7+6),'3. Registre des congés'!$D$5:$D$200,"&gt;="&amp;('1. Configuration'!$C$9+(31-1)*7)))</f>
        <v/>
      </c>
      <c r="AG33" s="106">
        <f>IF($A33="","",COUNTIFS('3. Registre des congés'!$A$5:$A$200,$A33,'3. Registre des congés'!$F$5:$F$200,"Approuvé",'3. Registre des congés'!$C$5:$C$200,"&lt;="&amp;('1. Configuration'!$C$9+(32-1)*7+6),'3. Registre des congés'!$D$5:$D$200,"&gt;="&amp;('1. Configuration'!$C$9+(32-1)*7)))</f>
        <v/>
      </c>
      <c r="AH33" s="106">
        <f>IF($A33="","",COUNTIFS('3. Registre des congés'!$A$5:$A$200,$A33,'3. Registre des congés'!$F$5:$F$200,"Approuvé",'3. Registre des congés'!$C$5:$C$200,"&lt;="&amp;('1. Configuration'!$C$9+(33-1)*7+6),'3. Registre des congés'!$D$5:$D$200,"&gt;="&amp;('1. Configuration'!$C$9+(33-1)*7)))</f>
        <v/>
      </c>
      <c r="AI33" s="106">
        <f>IF($A33="","",COUNTIFS('3. Registre des congés'!$A$5:$A$200,$A33,'3. Registre des congés'!$F$5:$F$200,"Approuvé",'3. Registre des congés'!$C$5:$C$200,"&lt;="&amp;('1. Configuration'!$C$9+(34-1)*7+6),'3. Registre des congés'!$D$5:$D$200,"&gt;="&amp;('1. Configuration'!$C$9+(34-1)*7)))</f>
        <v/>
      </c>
      <c r="AJ33" s="106">
        <f>IF($A33="","",COUNTIFS('3. Registre des congés'!$A$5:$A$200,$A33,'3. Registre des congés'!$F$5:$F$200,"Approuvé",'3. Registre des congés'!$C$5:$C$200,"&lt;="&amp;('1. Configuration'!$C$9+(35-1)*7+6),'3. Registre des congés'!$D$5:$D$200,"&gt;="&amp;('1. Configuration'!$C$9+(35-1)*7)))</f>
        <v/>
      </c>
      <c r="AK33" s="106">
        <f>IF($A33="","",COUNTIFS('3. Registre des congés'!$A$5:$A$200,$A33,'3. Registre des congés'!$F$5:$F$200,"Approuvé",'3. Registre des congés'!$C$5:$C$200,"&lt;="&amp;('1. Configuration'!$C$9+(36-1)*7+6),'3. Registre des congés'!$D$5:$D$200,"&gt;="&amp;('1. Configuration'!$C$9+(36-1)*7)))</f>
        <v/>
      </c>
      <c r="AL33" s="106">
        <f>IF($A33="","",COUNTIFS('3. Registre des congés'!$A$5:$A$200,$A33,'3. Registre des congés'!$F$5:$F$200,"Approuvé",'3. Registre des congés'!$C$5:$C$200,"&lt;="&amp;('1. Configuration'!$C$9+(37-1)*7+6),'3. Registre des congés'!$D$5:$D$200,"&gt;="&amp;('1. Configuration'!$C$9+(37-1)*7)))</f>
        <v/>
      </c>
      <c r="AM33" s="106">
        <f>IF($A33="","",COUNTIFS('3. Registre des congés'!$A$5:$A$200,$A33,'3. Registre des congés'!$F$5:$F$200,"Approuvé",'3. Registre des congés'!$C$5:$C$200,"&lt;="&amp;('1. Configuration'!$C$9+(38-1)*7+6),'3. Registre des congés'!$D$5:$D$200,"&gt;="&amp;('1. Configuration'!$C$9+(38-1)*7)))</f>
        <v/>
      </c>
      <c r="AN33" s="106">
        <f>IF($A33="","",COUNTIFS('3. Registre des congés'!$A$5:$A$200,$A33,'3. Registre des congés'!$F$5:$F$200,"Approuvé",'3. Registre des congés'!$C$5:$C$200,"&lt;="&amp;('1. Configuration'!$C$9+(39-1)*7+6),'3. Registre des congés'!$D$5:$D$200,"&gt;="&amp;('1. Configuration'!$C$9+(39-1)*7)))</f>
        <v/>
      </c>
      <c r="AO33" s="106">
        <f>IF($A33="","",COUNTIFS('3. Registre des congés'!$A$5:$A$200,$A33,'3. Registre des congés'!$F$5:$F$200,"Approuvé",'3. Registre des congés'!$C$5:$C$200,"&lt;="&amp;('1. Configuration'!$C$9+(40-1)*7+6),'3. Registre des congés'!$D$5:$D$200,"&gt;="&amp;('1. Configuration'!$C$9+(40-1)*7)))</f>
        <v/>
      </c>
      <c r="AP33" s="106">
        <f>IF($A33="","",COUNTIFS('3. Registre des congés'!$A$5:$A$200,$A33,'3. Registre des congés'!$F$5:$F$200,"Approuvé",'3. Registre des congés'!$C$5:$C$200,"&lt;="&amp;('1. Configuration'!$C$9+(41-1)*7+6),'3. Registre des congés'!$D$5:$D$200,"&gt;="&amp;('1. Configuration'!$C$9+(41-1)*7)))</f>
        <v/>
      </c>
      <c r="AQ33" s="106">
        <f>IF($A33="","",COUNTIFS('3. Registre des congés'!$A$5:$A$200,$A33,'3. Registre des congés'!$F$5:$F$200,"Approuvé",'3. Registre des congés'!$C$5:$C$200,"&lt;="&amp;('1. Configuration'!$C$9+(42-1)*7+6),'3. Registre des congés'!$D$5:$D$200,"&gt;="&amp;('1. Configuration'!$C$9+(42-1)*7)))</f>
        <v/>
      </c>
      <c r="AR33" s="106">
        <f>IF($A33="","",COUNTIFS('3. Registre des congés'!$A$5:$A$200,$A33,'3. Registre des congés'!$F$5:$F$200,"Approuvé",'3. Registre des congés'!$C$5:$C$200,"&lt;="&amp;('1. Configuration'!$C$9+(43-1)*7+6),'3. Registre des congés'!$D$5:$D$200,"&gt;="&amp;('1. Configuration'!$C$9+(43-1)*7)))</f>
        <v/>
      </c>
      <c r="AS33" s="106">
        <f>IF($A33="","",COUNTIFS('3. Registre des congés'!$A$5:$A$200,$A33,'3. Registre des congés'!$F$5:$F$200,"Approuvé",'3. Registre des congés'!$C$5:$C$200,"&lt;="&amp;('1. Configuration'!$C$9+(44-1)*7+6),'3. Registre des congés'!$D$5:$D$200,"&gt;="&amp;('1. Configuration'!$C$9+(44-1)*7)))</f>
        <v/>
      </c>
      <c r="AT33" s="106">
        <f>IF($A33="","",COUNTIFS('3. Registre des congés'!$A$5:$A$200,$A33,'3. Registre des congés'!$F$5:$F$200,"Approuvé",'3. Registre des congés'!$C$5:$C$200,"&lt;="&amp;('1. Configuration'!$C$9+(45-1)*7+6),'3. Registre des congés'!$D$5:$D$200,"&gt;="&amp;('1. Configuration'!$C$9+(45-1)*7)))</f>
        <v/>
      </c>
      <c r="AU33" s="106">
        <f>IF($A33="","",COUNTIFS('3. Registre des congés'!$A$5:$A$200,$A33,'3. Registre des congés'!$F$5:$F$200,"Approuvé",'3. Registre des congés'!$C$5:$C$200,"&lt;="&amp;('1. Configuration'!$C$9+(46-1)*7+6),'3. Registre des congés'!$D$5:$D$200,"&gt;="&amp;('1. Configuration'!$C$9+(46-1)*7)))</f>
        <v/>
      </c>
      <c r="AV33" s="106">
        <f>IF($A33="","",COUNTIFS('3. Registre des congés'!$A$5:$A$200,$A33,'3. Registre des congés'!$F$5:$F$200,"Approuvé",'3. Registre des congés'!$C$5:$C$200,"&lt;="&amp;('1. Configuration'!$C$9+(47-1)*7+6),'3. Registre des congés'!$D$5:$D$200,"&gt;="&amp;('1. Configuration'!$C$9+(47-1)*7)))</f>
        <v/>
      </c>
      <c r="AW33" s="106">
        <f>IF($A33="","",COUNTIFS('3. Registre des congés'!$A$5:$A$200,$A33,'3. Registre des congés'!$F$5:$F$200,"Approuvé",'3. Registre des congés'!$C$5:$C$200,"&lt;="&amp;('1. Configuration'!$C$9+(48-1)*7+6),'3. Registre des congés'!$D$5:$D$200,"&gt;="&amp;('1. Configuration'!$C$9+(48-1)*7)))</f>
        <v/>
      </c>
      <c r="AX33" s="106">
        <f>IF($A33="","",COUNTIFS('3. Registre des congés'!$A$5:$A$200,$A33,'3. Registre des congés'!$F$5:$F$200,"Approuvé",'3. Registre des congés'!$C$5:$C$200,"&lt;="&amp;('1. Configuration'!$C$9+(49-1)*7+6),'3. Registre des congés'!$D$5:$D$200,"&gt;="&amp;('1. Configuration'!$C$9+(49-1)*7)))</f>
        <v/>
      </c>
      <c r="AY33" s="106">
        <f>IF($A33="","",COUNTIFS('3. Registre des congés'!$A$5:$A$200,$A33,'3. Registre des congés'!$F$5:$F$200,"Approuvé",'3. Registre des congés'!$C$5:$C$200,"&lt;="&amp;('1. Configuration'!$C$9+(50-1)*7+6),'3. Registre des congés'!$D$5:$D$200,"&gt;="&amp;('1. Configuration'!$C$9+(50-1)*7)))</f>
        <v/>
      </c>
      <c r="AZ33" s="106">
        <f>IF($A33="","",COUNTIFS('3. Registre des congés'!$A$5:$A$200,$A33,'3. Registre des congés'!$F$5:$F$200,"Approuvé",'3. Registre des congés'!$C$5:$C$200,"&lt;="&amp;('1. Configuration'!$C$9+(51-1)*7+6),'3. Registre des congés'!$D$5:$D$200,"&gt;="&amp;('1. Configuration'!$C$9+(51-1)*7)))</f>
        <v/>
      </c>
      <c r="BA33" s="106">
        <f>IF($A33="","",COUNTIFS('3. Registre des congés'!$A$5:$A$200,$A33,'3. Registre des congés'!$F$5:$F$200,"Approuvé",'3. Registre des congés'!$C$5:$C$200,"&lt;="&amp;('1. Configuration'!$C$9+(52-1)*7+6),'3. Registre des congés'!$D$5:$D$200,"&gt;="&amp;('1. Configuration'!$C$9+(52-1)*7)))</f>
        <v/>
      </c>
    </row>
    <row r="34" ht="18" customHeight="1" s="55">
      <c r="A34" s="105">
        <f>IF('2. Employés'!A34="","",'2. Employés'!A34)</f>
        <v/>
      </c>
      <c r="B34" s="106">
        <f>IF($A34="","",COUNTIFS('3. Registre des congés'!$A$5:$A$200,$A34,'3. Registre des congés'!$F$5:$F$200,"Approuvé",'3. Registre des congés'!$C$5:$C$200,"&lt;="&amp;('1. Configuration'!$C$9+(1-1)*7+6),'3. Registre des congés'!$D$5:$D$200,"&gt;="&amp;('1. Configuration'!$C$9+(1-1)*7)))</f>
        <v/>
      </c>
      <c r="C34" s="106">
        <f>IF($A34="","",COUNTIFS('3. Registre des congés'!$A$5:$A$200,$A34,'3. Registre des congés'!$F$5:$F$200,"Approuvé",'3. Registre des congés'!$C$5:$C$200,"&lt;="&amp;('1. Configuration'!$C$9+(2-1)*7+6),'3. Registre des congés'!$D$5:$D$200,"&gt;="&amp;('1. Configuration'!$C$9+(2-1)*7)))</f>
        <v/>
      </c>
      <c r="D34" s="106">
        <f>IF($A34="","",COUNTIFS('3. Registre des congés'!$A$5:$A$200,$A34,'3. Registre des congés'!$F$5:$F$200,"Approuvé",'3. Registre des congés'!$C$5:$C$200,"&lt;="&amp;('1. Configuration'!$C$9+(3-1)*7+6),'3. Registre des congés'!$D$5:$D$200,"&gt;="&amp;('1. Configuration'!$C$9+(3-1)*7)))</f>
        <v/>
      </c>
      <c r="E34" s="106">
        <f>IF($A34="","",COUNTIFS('3. Registre des congés'!$A$5:$A$200,$A34,'3. Registre des congés'!$F$5:$F$200,"Approuvé",'3. Registre des congés'!$C$5:$C$200,"&lt;="&amp;('1. Configuration'!$C$9+(4-1)*7+6),'3. Registre des congés'!$D$5:$D$200,"&gt;="&amp;('1. Configuration'!$C$9+(4-1)*7)))</f>
        <v/>
      </c>
      <c r="F34" s="106">
        <f>IF($A34="","",COUNTIFS('3. Registre des congés'!$A$5:$A$200,$A34,'3. Registre des congés'!$F$5:$F$200,"Approuvé",'3. Registre des congés'!$C$5:$C$200,"&lt;="&amp;('1. Configuration'!$C$9+(5-1)*7+6),'3. Registre des congés'!$D$5:$D$200,"&gt;="&amp;('1. Configuration'!$C$9+(5-1)*7)))</f>
        <v/>
      </c>
      <c r="G34" s="106">
        <f>IF($A34="","",COUNTIFS('3. Registre des congés'!$A$5:$A$200,$A34,'3. Registre des congés'!$F$5:$F$200,"Approuvé",'3. Registre des congés'!$C$5:$C$200,"&lt;="&amp;('1. Configuration'!$C$9+(6-1)*7+6),'3. Registre des congés'!$D$5:$D$200,"&gt;="&amp;('1. Configuration'!$C$9+(6-1)*7)))</f>
        <v/>
      </c>
      <c r="H34" s="106">
        <f>IF($A34="","",COUNTIFS('3. Registre des congés'!$A$5:$A$200,$A34,'3. Registre des congés'!$F$5:$F$200,"Approuvé",'3. Registre des congés'!$C$5:$C$200,"&lt;="&amp;('1. Configuration'!$C$9+(7-1)*7+6),'3. Registre des congés'!$D$5:$D$200,"&gt;="&amp;('1. Configuration'!$C$9+(7-1)*7)))</f>
        <v/>
      </c>
      <c r="I34" s="106">
        <f>IF($A34="","",COUNTIFS('3. Registre des congés'!$A$5:$A$200,$A34,'3. Registre des congés'!$F$5:$F$200,"Approuvé",'3. Registre des congés'!$C$5:$C$200,"&lt;="&amp;('1. Configuration'!$C$9+(8-1)*7+6),'3. Registre des congés'!$D$5:$D$200,"&gt;="&amp;('1. Configuration'!$C$9+(8-1)*7)))</f>
        <v/>
      </c>
      <c r="J34" s="106">
        <f>IF($A34="","",COUNTIFS('3. Registre des congés'!$A$5:$A$200,$A34,'3. Registre des congés'!$F$5:$F$200,"Approuvé",'3. Registre des congés'!$C$5:$C$200,"&lt;="&amp;('1. Configuration'!$C$9+(9-1)*7+6),'3. Registre des congés'!$D$5:$D$200,"&gt;="&amp;('1. Configuration'!$C$9+(9-1)*7)))</f>
        <v/>
      </c>
      <c r="K34" s="106">
        <f>IF($A34="","",COUNTIFS('3. Registre des congés'!$A$5:$A$200,$A34,'3. Registre des congés'!$F$5:$F$200,"Approuvé",'3. Registre des congés'!$C$5:$C$200,"&lt;="&amp;('1. Configuration'!$C$9+(10-1)*7+6),'3. Registre des congés'!$D$5:$D$200,"&gt;="&amp;('1. Configuration'!$C$9+(10-1)*7)))</f>
        <v/>
      </c>
      <c r="L34" s="106">
        <f>IF($A34="","",COUNTIFS('3. Registre des congés'!$A$5:$A$200,$A34,'3. Registre des congés'!$F$5:$F$200,"Approuvé",'3. Registre des congés'!$C$5:$C$200,"&lt;="&amp;('1. Configuration'!$C$9+(11-1)*7+6),'3. Registre des congés'!$D$5:$D$200,"&gt;="&amp;('1. Configuration'!$C$9+(11-1)*7)))</f>
        <v/>
      </c>
      <c r="M34" s="106">
        <f>IF($A34="","",COUNTIFS('3. Registre des congés'!$A$5:$A$200,$A34,'3. Registre des congés'!$F$5:$F$200,"Approuvé",'3. Registre des congés'!$C$5:$C$200,"&lt;="&amp;('1. Configuration'!$C$9+(12-1)*7+6),'3. Registre des congés'!$D$5:$D$200,"&gt;="&amp;('1. Configuration'!$C$9+(12-1)*7)))</f>
        <v/>
      </c>
      <c r="N34" s="106">
        <f>IF($A34="","",COUNTIFS('3. Registre des congés'!$A$5:$A$200,$A34,'3. Registre des congés'!$F$5:$F$200,"Approuvé",'3. Registre des congés'!$C$5:$C$200,"&lt;="&amp;('1. Configuration'!$C$9+(13-1)*7+6),'3. Registre des congés'!$D$5:$D$200,"&gt;="&amp;('1. Configuration'!$C$9+(13-1)*7)))</f>
        <v/>
      </c>
      <c r="O34" s="106">
        <f>IF($A34="","",COUNTIFS('3. Registre des congés'!$A$5:$A$200,$A34,'3. Registre des congés'!$F$5:$F$200,"Approuvé",'3. Registre des congés'!$C$5:$C$200,"&lt;="&amp;('1. Configuration'!$C$9+(14-1)*7+6),'3. Registre des congés'!$D$5:$D$200,"&gt;="&amp;('1. Configuration'!$C$9+(14-1)*7)))</f>
        <v/>
      </c>
      <c r="P34" s="106">
        <f>IF($A34="","",COUNTIFS('3. Registre des congés'!$A$5:$A$200,$A34,'3. Registre des congés'!$F$5:$F$200,"Approuvé",'3. Registre des congés'!$C$5:$C$200,"&lt;="&amp;('1. Configuration'!$C$9+(15-1)*7+6),'3. Registre des congés'!$D$5:$D$200,"&gt;="&amp;('1. Configuration'!$C$9+(15-1)*7)))</f>
        <v/>
      </c>
      <c r="Q34" s="106">
        <f>IF($A34="","",COUNTIFS('3. Registre des congés'!$A$5:$A$200,$A34,'3. Registre des congés'!$F$5:$F$200,"Approuvé",'3. Registre des congés'!$C$5:$C$200,"&lt;="&amp;('1. Configuration'!$C$9+(16-1)*7+6),'3. Registre des congés'!$D$5:$D$200,"&gt;="&amp;('1. Configuration'!$C$9+(16-1)*7)))</f>
        <v/>
      </c>
      <c r="R34" s="106">
        <f>IF($A34="","",COUNTIFS('3. Registre des congés'!$A$5:$A$200,$A34,'3. Registre des congés'!$F$5:$F$200,"Approuvé",'3. Registre des congés'!$C$5:$C$200,"&lt;="&amp;('1. Configuration'!$C$9+(17-1)*7+6),'3. Registre des congés'!$D$5:$D$200,"&gt;="&amp;('1. Configuration'!$C$9+(17-1)*7)))</f>
        <v/>
      </c>
      <c r="S34" s="106">
        <f>IF($A34="","",COUNTIFS('3. Registre des congés'!$A$5:$A$200,$A34,'3. Registre des congés'!$F$5:$F$200,"Approuvé",'3. Registre des congés'!$C$5:$C$200,"&lt;="&amp;('1. Configuration'!$C$9+(18-1)*7+6),'3. Registre des congés'!$D$5:$D$200,"&gt;="&amp;('1. Configuration'!$C$9+(18-1)*7)))</f>
        <v/>
      </c>
      <c r="T34" s="106">
        <f>IF($A34="","",COUNTIFS('3. Registre des congés'!$A$5:$A$200,$A34,'3. Registre des congés'!$F$5:$F$200,"Approuvé",'3. Registre des congés'!$C$5:$C$200,"&lt;="&amp;('1. Configuration'!$C$9+(19-1)*7+6),'3. Registre des congés'!$D$5:$D$200,"&gt;="&amp;('1. Configuration'!$C$9+(19-1)*7)))</f>
        <v/>
      </c>
      <c r="U34" s="106">
        <f>IF($A34="","",COUNTIFS('3. Registre des congés'!$A$5:$A$200,$A34,'3. Registre des congés'!$F$5:$F$200,"Approuvé",'3. Registre des congés'!$C$5:$C$200,"&lt;="&amp;('1. Configuration'!$C$9+(20-1)*7+6),'3. Registre des congés'!$D$5:$D$200,"&gt;="&amp;('1. Configuration'!$C$9+(20-1)*7)))</f>
        <v/>
      </c>
      <c r="V34" s="106">
        <f>IF($A34="","",COUNTIFS('3. Registre des congés'!$A$5:$A$200,$A34,'3. Registre des congés'!$F$5:$F$200,"Approuvé",'3. Registre des congés'!$C$5:$C$200,"&lt;="&amp;('1. Configuration'!$C$9+(21-1)*7+6),'3. Registre des congés'!$D$5:$D$200,"&gt;="&amp;('1. Configuration'!$C$9+(21-1)*7)))</f>
        <v/>
      </c>
      <c r="W34" s="106">
        <f>IF($A34="","",COUNTIFS('3. Registre des congés'!$A$5:$A$200,$A34,'3. Registre des congés'!$F$5:$F$200,"Approuvé",'3. Registre des congés'!$C$5:$C$200,"&lt;="&amp;('1. Configuration'!$C$9+(22-1)*7+6),'3. Registre des congés'!$D$5:$D$200,"&gt;="&amp;('1. Configuration'!$C$9+(22-1)*7)))</f>
        <v/>
      </c>
      <c r="X34" s="106">
        <f>IF($A34="","",COUNTIFS('3. Registre des congés'!$A$5:$A$200,$A34,'3. Registre des congés'!$F$5:$F$200,"Approuvé",'3. Registre des congés'!$C$5:$C$200,"&lt;="&amp;('1. Configuration'!$C$9+(23-1)*7+6),'3. Registre des congés'!$D$5:$D$200,"&gt;="&amp;('1. Configuration'!$C$9+(23-1)*7)))</f>
        <v/>
      </c>
      <c r="Y34" s="106">
        <f>IF($A34="","",COUNTIFS('3. Registre des congés'!$A$5:$A$200,$A34,'3. Registre des congés'!$F$5:$F$200,"Approuvé",'3. Registre des congés'!$C$5:$C$200,"&lt;="&amp;('1. Configuration'!$C$9+(24-1)*7+6),'3. Registre des congés'!$D$5:$D$200,"&gt;="&amp;('1. Configuration'!$C$9+(24-1)*7)))</f>
        <v/>
      </c>
      <c r="Z34" s="106">
        <f>IF($A34="","",COUNTIFS('3. Registre des congés'!$A$5:$A$200,$A34,'3. Registre des congés'!$F$5:$F$200,"Approuvé",'3. Registre des congés'!$C$5:$C$200,"&lt;="&amp;('1. Configuration'!$C$9+(25-1)*7+6),'3. Registre des congés'!$D$5:$D$200,"&gt;="&amp;('1. Configuration'!$C$9+(25-1)*7)))</f>
        <v/>
      </c>
      <c r="AA34" s="106">
        <f>IF($A34="","",COUNTIFS('3. Registre des congés'!$A$5:$A$200,$A34,'3. Registre des congés'!$F$5:$F$200,"Approuvé",'3. Registre des congés'!$C$5:$C$200,"&lt;="&amp;('1. Configuration'!$C$9+(26-1)*7+6),'3. Registre des congés'!$D$5:$D$200,"&gt;="&amp;('1. Configuration'!$C$9+(26-1)*7)))</f>
        <v/>
      </c>
      <c r="AB34" s="106">
        <f>IF($A34="","",COUNTIFS('3. Registre des congés'!$A$5:$A$200,$A34,'3. Registre des congés'!$F$5:$F$200,"Approuvé",'3. Registre des congés'!$C$5:$C$200,"&lt;="&amp;('1. Configuration'!$C$9+(27-1)*7+6),'3. Registre des congés'!$D$5:$D$200,"&gt;="&amp;('1. Configuration'!$C$9+(27-1)*7)))</f>
        <v/>
      </c>
      <c r="AC34" s="106">
        <f>IF($A34="","",COUNTIFS('3. Registre des congés'!$A$5:$A$200,$A34,'3. Registre des congés'!$F$5:$F$200,"Approuvé",'3. Registre des congés'!$C$5:$C$200,"&lt;="&amp;('1. Configuration'!$C$9+(28-1)*7+6),'3. Registre des congés'!$D$5:$D$200,"&gt;="&amp;('1. Configuration'!$C$9+(28-1)*7)))</f>
        <v/>
      </c>
      <c r="AD34" s="106">
        <f>IF($A34="","",COUNTIFS('3. Registre des congés'!$A$5:$A$200,$A34,'3. Registre des congés'!$F$5:$F$200,"Approuvé",'3. Registre des congés'!$C$5:$C$200,"&lt;="&amp;('1. Configuration'!$C$9+(29-1)*7+6),'3. Registre des congés'!$D$5:$D$200,"&gt;="&amp;('1. Configuration'!$C$9+(29-1)*7)))</f>
        <v/>
      </c>
      <c r="AE34" s="106">
        <f>IF($A34="","",COUNTIFS('3. Registre des congés'!$A$5:$A$200,$A34,'3. Registre des congés'!$F$5:$F$200,"Approuvé",'3. Registre des congés'!$C$5:$C$200,"&lt;="&amp;('1. Configuration'!$C$9+(30-1)*7+6),'3. Registre des congés'!$D$5:$D$200,"&gt;="&amp;('1. Configuration'!$C$9+(30-1)*7)))</f>
        <v/>
      </c>
      <c r="AF34" s="106">
        <f>IF($A34="","",COUNTIFS('3. Registre des congés'!$A$5:$A$200,$A34,'3. Registre des congés'!$F$5:$F$200,"Approuvé",'3. Registre des congés'!$C$5:$C$200,"&lt;="&amp;('1. Configuration'!$C$9+(31-1)*7+6),'3. Registre des congés'!$D$5:$D$200,"&gt;="&amp;('1. Configuration'!$C$9+(31-1)*7)))</f>
        <v/>
      </c>
      <c r="AG34" s="106">
        <f>IF($A34="","",COUNTIFS('3. Registre des congés'!$A$5:$A$200,$A34,'3. Registre des congés'!$F$5:$F$200,"Approuvé",'3. Registre des congés'!$C$5:$C$200,"&lt;="&amp;('1. Configuration'!$C$9+(32-1)*7+6),'3. Registre des congés'!$D$5:$D$200,"&gt;="&amp;('1. Configuration'!$C$9+(32-1)*7)))</f>
        <v/>
      </c>
      <c r="AH34" s="106">
        <f>IF($A34="","",COUNTIFS('3. Registre des congés'!$A$5:$A$200,$A34,'3. Registre des congés'!$F$5:$F$200,"Approuvé",'3. Registre des congés'!$C$5:$C$200,"&lt;="&amp;('1. Configuration'!$C$9+(33-1)*7+6),'3. Registre des congés'!$D$5:$D$200,"&gt;="&amp;('1. Configuration'!$C$9+(33-1)*7)))</f>
        <v/>
      </c>
      <c r="AI34" s="106">
        <f>IF($A34="","",COUNTIFS('3. Registre des congés'!$A$5:$A$200,$A34,'3. Registre des congés'!$F$5:$F$200,"Approuvé",'3. Registre des congés'!$C$5:$C$200,"&lt;="&amp;('1. Configuration'!$C$9+(34-1)*7+6),'3. Registre des congés'!$D$5:$D$200,"&gt;="&amp;('1. Configuration'!$C$9+(34-1)*7)))</f>
        <v/>
      </c>
      <c r="AJ34" s="106">
        <f>IF($A34="","",COUNTIFS('3. Registre des congés'!$A$5:$A$200,$A34,'3. Registre des congés'!$F$5:$F$200,"Approuvé",'3. Registre des congés'!$C$5:$C$200,"&lt;="&amp;('1. Configuration'!$C$9+(35-1)*7+6),'3. Registre des congés'!$D$5:$D$200,"&gt;="&amp;('1. Configuration'!$C$9+(35-1)*7)))</f>
        <v/>
      </c>
      <c r="AK34" s="106">
        <f>IF($A34="","",COUNTIFS('3. Registre des congés'!$A$5:$A$200,$A34,'3. Registre des congés'!$F$5:$F$200,"Approuvé",'3. Registre des congés'!$C$5:$C$200,"&lt;="&amp;('1. Configuration'!$C$9+(36-1)*7+6),'3. Registre des congés'!$D$5:$D$200,"&gt;="&amp;('1. Configuration'!$C$9+(36-1)*7)))</f>
        <v/>
      </c>
      <c r="AL34" s="106">
        <f>IF($A34="","",COUNTIFS('3. Registre des congés'!$A$5:$A$200,$A34,'3. Registre des congés'!$F$5:$F$200,"Approuvé",'3. Registre des congés'!$C$5:$C$200,"&lt;="&amp;('1. Configuration'!$C$9+(37-1)*7+6),'3. Registre des congés'!$D$5:$D$200,"&gt;="&amp;('1. Configuration'!$C$9+(37-1)*7)))</f>
        <v/>
      </c>
      <c r="AM34" s="106">
        <f>IF($A34="","",COUNTIFS('3. Registre des congés'!$A$5:$A$200,$A34,'3. Registre des congés'!$F$5:$F$200,"Approuvé",'3. Registre des congés'!$C$5:$C$200,"&lt;="&amp;('1. Configuration'!$C$9+(38-1)*7+6),'3. Registre des congés'!$D$5:$D$200,"&gt;="&amp;('1. Configuration'!$C$9+(38-1)*7)))</f>
        <v/>
      </c>
      <c r="AN34" s="106">
        <f>IF($A34="","",COUNTIFS('3. Registre des congés'!$A$5:$A$200,$A34,'3. Registre des congés'!$F$5:$F$200,"Approuvé",'3. Registre des congés'!$C$5:$C$200,"&lt;="&amp;('1. Configuration'!$C$9+(39-1)*7+6),'3. Registre des congés'!$D$5:$D$200,"&gt;="&amp;('1. Configuration'!$C$9+(39-1)*7)))</f>
        <v/>
      </c>
      <c r="AO34" s="106">
        <f>IF($A34="","",COUNTIFS('3. Registre des congés'!$A$5:$A$200,$A34,'3. Registre des congés'!$F$5:$F$200,"Approuvé",'3. Registre des congés'!$C$5:$C$200,"&lt;="&amp;('1. Configuration'!$C$9+(40-1)*7+6),'3. Registre des congés'!$D$5:$D$200,"&gt;="&amp;('1. Configuration'!$C$9+(40-1)*7)))</f>
        <v/>
      </c>
      <c r="AP34" s="106">
        <f>IF($A34="","",COUNTIFS('3. Registre des congés'!$A$5:$A$200,$A34,'3. Registre des congés'!$F$5:$F$200,"Approuvé",'3. Registre des congés'!$C$5:$C$200,"&lt;="&amp;('1. Configuration'!$C$9+(41-1)*7+6),'3. Registre des congés'!$D$5:$D$200,"&gt;="&amp;('1. Configuration'!$C$9+(41-1)*7)))</f>
        <v/>
      </c>
      <c r="AQ34" s="106">
        <f>IF($A34="","",COUNTIFS('3. Registre des congés'!$A$5:$A$200,$A34,'3. Registre des congés'!$F$5:$F$200,"Approuvé",'3. Registre des congés'!$C$5:$C$200,"&lt;="&amp;('1. Configuration'!$C$9+(42-1)*7+6),'3. Registre des congés'!$D$5:$D$200,"&gt;="&amp;('1. Configuration'!$C$9+(42-1)*7)))</f>
        <v/>
      </c>
      <c r="AR34" s="106">
        <f>IF($A34="","",COUNTIFS('3. Registre des congés'!$A$5:$A$200,$A34,'3. Registre des congés'!$F$5:$F$200,"Approuvé",'3. Registre des congés'!$C$5:$C$200,"&lt;="&amp;('1. Configuration'!$C$9+(43-1)*7+6),'3. Registre des congés'!$D$5:$D$200,"&gt;="&amp;('1. Configuration'!$C$9+(43-1)*7)))</f>
        <v/>
      </c>
      <c r="AS34" s="106">
        <f>IF($A34="","",COUNTIFS('3. Registre des congés'!$A$5:$A$200,$A34,'3. Registre des congés'!$F$5:$F$200,"Approuvé",'3. Registre des congés'!$C$5:$C$200,"&lt;="&amp;('1. Configuration'!$C$9+(44-1)*7+6),'3. Registre des congés'!$D$5:$D$200,"&gt;="&amp;('1. Configuration'!$C$9+(44-1)*7)))</f>
        <v/>
      </c>
      <c r="AT34" s="106">
        <f>IF($A34="","",COUNTIFS('3. Registre des congés'!$A$5:$A$200,$A34,'3. Registre des congés'!$F$5:$F$200,"Approuvé",'3. Registre des congés'!$C$5:$C$200,"&lt;="&amp;('1. Configuration'!$C$9+(45-1)*7+6),'3. Registre des congés'!$D$5:$D$200,"&gt;="&amp;('1. Configuration'!$C$9+(45-1)*7)))</f>
        <v/>
      </c>
      <c r="AU34" s="106">
        <f>IF($A34="","",COUNTIFS('3. Registre des congés'!$A$5:$A$200,$A34,'3. Registre des congés'!$F$5:$F$200,"Approuvé",'3. Registre des congés'!$C$5:$C$200,"&lt;="&amp;('1. Configuration'!$C$9+(46-1)*7+6),'3. Registre des congés'!$D$5:$D$200,"&gt;="&amp;('1. Configuration'!$C$9+(46-1)*7)))</f>
        <v/>
      </c>
      <c r="AV34" s="106">
        <f>IF($A34="","",COUNTIFS('3. Registre des congés'!$A$5:$A$200,$A34,'3. Registre des congés'!$F$5:$F$200,"Approuvé",'3. Registre des congés'!$C$5:$C$200,"&lt;="&amp;('1. Configuration'!$C$9+(47-1)*7+6),'3. Registre des congés'!$D$5:$D$200,"&gt;="&amp;('1. Configuration'!$C$9+(47-1)*7)))</f>
        <v/>
      </c>
      <c r="AW34" s="106">
        <f>IF($A34="","",COUNTIFS('3. Registre des congés'!$A$5:$A$200,$A34,'3. Registre des congés'!$F$5:$F$200,"Approuvé",'3. Registre des congés'!$C$5:$C$200,"&lt;="&amp;('1. Configuration'!$C$9+(48-1)*7+6),'3. Registre des congés'!$D$5:$D$200,"&gt;="&amp;('1. Configuration'!$C$9+(48-1)*7)))</f>
        <v/>
      </c>
      <c r="AX34" s="106">
        <f>IF($A34="","",COUNTIFS('3. Registre des congés'!$A$5:$A$200,$A34,'3. Registre des congés'!$F$5:$F$200,"Approuvé",'3. Registre des congés'!$C$5:$C$200,"&lt;="&amp;('1. Configuration'!$C$9+(49-1)*7+6),'3. Registre des congés'!$D$5:$D$200,"&gt;="&amp;('1. Configuration'!$C$9+(49-1)*7)))</f>
        <v/>
      </c>
      <c r="AY34" s="106">
        <f>IF($A34="","",COUNTIFS('3. Registre des congés'!$A$5:$A$200,$A34,'3. Registre des congés'!$F$5:$F$200,"Approuvé",'3. Registre des congés'!$C$5:$C$200,"&lt;="&amp;('1. Configuration'!$C$9+(50-1)*7+6),'3. Registre des congés'!$D$5:$D$200,"&gt;="&amp;('1. Configuration'!$C$9+(50-1)*7)))</f>
        <v/>
      </c>
      <c r="AZ34" s="106">
        <f>IF($A34="","",COUNTIFS('3. Registre des congés'!$A$5:$A$200,$A34,'3. Registre des congés'!$F$5:$F$200,"Approuvé",'3. Registre des congés'!$C$5:$C$200,"&lt;="&amp;('1. Configuration'!$C$9+(51-1)*7+6),'3. Registre des congés'!$D$5:$D$200,"&gt;="&amp;('1. Configuration'!$C$9+(51-1)*7)))</f>
        <v/>
      </c>
      <c r="BA34" s="106">
        <f>IF($A34="","",COUNTIFS('3. Registre des congés'!$A$5:$A$200,$A34,'3. Registre des congés'!$F$5:$F$200,"Approuvé",'3. Registre des congés'!$C$5:$C$200,"&lt;="&amp;('1. Configuration'!$C$9+(52-1)*7+6),'3. Registre des congés'!$D$5:$D$200,"&gt;="&amp;('1. Configuration'!$C$9+(52-1)*7)))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2"/>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Jours fériés</t>
        </is>
      </c>
    </row>
    <row r="2" ht="15" customHeight="1" s="55">
      <c r="A2" s="64" t="inlineStr">
        <is>
          <t>Tous les jours fériés légaux luxembourgeois de 2026 et 2027. Ils alimentent automatiquement le décompte des jours de congé.</t>
        </is>
      </c>
    </row>
    <row r="3"/>
    <row r="4" ht="30" customHeight="1" s="55">
      <c r="A4" s="74" t="inlineStr">
        <is>
          <t>Date</t>
        </is>
      </c>
      <c r="B4" s="74" t="inlineStr">
        <is>
          <t>Nom</t>
        </is>
      </c>
    </row>
    <row r="5" ht="15" customHeight="1" s="55">
      <c r="A5" s="109" t="n">
        <v>46023</v>
      </c>
      <c r="B5" s="108" t="inlineStr">
        <is>
          <t>Jour de l'An</t>
        </is>
      </c>
    </row>
    <row r="6" ht="15" customHeight="1" s="55">
      <c r="A6" s="109" t="n">
        <v>46118</v>
      </c>
      <c r="B6" s="108" t="inlineStr">
        <is>
          <t>Lundi de Pâques</t>
        </is>
      </c>
    </row>
    <row r="7" ht="15" customHeight="1" s="55">
      <c r="A7" s="109" t="n">
        <v>46143</v>
      </c>
      <c r="B7" s="108" t="inlineStr">
        <is>
          <t>Fête du Travail</t>
        </is>
      </c>
    </row>
    <row r="8" ht="15" customHeight="1" s="55">
      <c r="A8" s="109" t="n">
        <v>46151</v>
      </c>
      <c r="B8" s="108" t="inlineStr">
        <is>
          <t>Journée de l'Europe</t>
        </is>
      </c>
    </row>
    <row r="9" ht="15" customHeight="1" s="55">
      <c r="A9" s="109" t="n">
        <v>46156</v>
      </c>
      <c r="B9" s="108" t="inlineStr">
        <is>
          <t>Ascension</t>
        </is>
      </c>
    </row>
    <row r="10" ht="15" customHeight="1" s="55">
      <c r="A10" s="109" t="n">
        <v>46167</v>
      </c>
      <c r="B10" s="108" t="inlineStr">
        <is>
          <t>Lundi de Pentecôte</t>
        </is>
      </c>
    </row>
    <row r="11" ht="15" customHeight="1" s="55">
      <c r="A11" s="109" t="n">
        <v>46196</v>
      </c>
      <c r="B11" s="108" t="inlineStr">
        <is>
          <t>Fête nationale</t>
        </is>
      </c>
    </row>
    <row r="12" ht="15" customHeight="1" s="55">
      <c r="A12" s="109" t="n">
        <v>46249</v>
      </c>
      <c r="B12" s="108" t="inlineStr">
        <is>
          <t>Assomption</t>
        </is>
      </c>
    </row>
    <row r="13" ht="15" customHeight="1" s="55">
      <c r="A13" s="109" t="n">
        <v>46327</v>
      </c>
      <c r="B13" s="108" t="inlineStr">
        <is>
          <t>Toussaint</t>
        </is>
      </c>
    </row>
    <row r="14" ht="15" customHeight="1" s="55">
      <c r="A14" s="109" t="n">
        <v>46381</v>
      </c>
      <c r="B14" s="108" t="inlineStr">
        <is>
          <t>Noël</t>
        </is>
      </c>
    </row>
    <row r="15" ht="15" customHeight="1" s="55">
      <c r="A15" s="109" t="n">
        <v>46382</v>
      </c>
      <c r="B15" s="108" t="inlineStr">
        <is>
          <t>Saint-Étienne</t>
        </is>
      </c>
    </row>
    <row r="16" ht="15" customHeight="1" s="55">
      <c r="A16" s="109" t="n">
        <v>46388</v>
      </c>
      <c r="B16" s="108" t="inlineStr">
        <is>
          <t>Jour de l'An</t>
        </is>
      </c>
    </row>
    <row r="17" ht="15" customHeight="1" s="55">
      <c r="A17" s="109" t="n">
        <v>46475</v>
      </c>
      <c r="B17" s="108" t="inlineStr">
        <is>
          <t>Lundi de Pâques</t>
        </is>
      </c>
    </row>
    <row r="18" ht="15" customHeight="1" s="55">
      <c r="A18" s="109" t="n">
        <v>46508</v>
      </c>
      <c r="B18" s="108" t="inlineStr">
        <is>
          <t>Fête du Travail</t>
        </is>
      </c>
    </row>
    <row r="19" ht="15" customHeight="1" s="55">
      <c r="A19" s="109" t="n">
        <v>46513</v>
      </c>
      <c r="B19" s="108" t="inlineStr">
        <is>
          <t>Ascension</t>
        </is>
      </c>
    </row>
    <row r="20" ht="15" customHeight="1" s="55">
      <c r="A20" s="109" t="n">
        <v>46516</v>
      </c>
      <c r="B20" s="108" t="inlineStr">
        <is>
          <t>Journée de l'Europe</t>
        </is>
      </c>
    </row>
    <row r="21" ht="15" customHeight="1" s="55">
      <c r="A21" s="109" t="n">
        <v>46524</v>
      </c>
      <c r="B21" s="108" t="inlineStr">
        <is>
          <t>Lundi de Pentecôte</t>
        </is>
      </c>
    </row>
    <row r="22" ht="15" customHeight="1" s="55">
      <c r="A22" s="109" t="n">
        <v>46561</v>
      </c>
      <c r="B22" s="108" t="inlineStr">
        <is>
          <t>Fête nationale</t>
        </is>
      </c>
    </row>
    <row r="23" ht="15" customHeight="1" s="55">
      <c r="A23" s="109" t="n">
        <v>46614</v>
      </c>
      <c r="B23" s="108" t="inlineStr">
        <is>
          <t>Assomption</t>
        </is>
      </c>
    </row>
    <row r="24" ht="15" customHeight="1" s="55">
      <c r="A24" s="109" t="n">
        <v>46692</v>
      </c>
      <c r="B24" s="108" t="inlineStr">
        <is>
          <t>Toussaint</t>
        </is>
      </c>
    </row>
    <row r="25" ht="15" customHeight="1" s="55">
      <c r="A25" s="109" t="n">
        <v>46746</v>
      </c>
      <c r="B25" s="108" t="inlineStr">
        <is>
          <t>Noël</t>
        </is>
      </c>
    </row>
    <row r="26" ht="15" customHeight="1" s="55">
      <c r="A26" s="109" t="n">
        <v>46747</v>
      </c>
      <c r="B26" s="108" t="inlineStr">
        <is>
          <t>Saint-Étienne</t>
        </is>
      </c>
    </row>
    <row r="27" ht="15" customHeight="1" s="55">
      <c r="A27" s="107" t="n"/>
      <c r="B27" s="108" t="n"/>
    </row>
    <row r="28" ht="15" customHeight="1" s="55">
      <c r="A28" s="107" t="n"/>
      <c r="B28" s="108" t="n"/>
    </row>
    <row r="29" ht="15" customHeight="1" s="55">
      <c r="A29" s="107" t="n"/>
      <c r="B29" s="108" t="n"/>
    </row>
    <row r="30" ht="15" customHeight="1" s="55">
      <c r="A30" s="107" t="n"/>
      <c r="B30" s="108" t="n"/>
    </row>
    <row r="31" ht="15" customHeight="1" s="55">
      <c r="A31" s="107" t="n"/>
      <c r="B31" s="108" t="n"/>
    </row>
    <row r="32">
      <c r="A32" s="107" t="n"/>
      <c r="B32" s="108" t="n"/>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2026-07-22T12:11:45Z</dcterms:modified>
  <cp:revision>0</cp:revision>
</cp:coreProperties>
</file>