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name="Lisez-moi" sheetId="1" state="visible" r:id="rId1"/>
    <sheet name="1. Configuration" sheetId="2" state="visible" r:id="rId2"/>
    <sheet name="2. Employés" sheetId="3" state="visible" r:id="rId3"/>
    <sheet name="3. Registre des congés" sheetId="4" state="visible" r:id="rId4"/>
    <sheet name="4. Tableau de bord" sheetId="5" state="visible" r:id="rId5"/>
    <sheet name="5. Calendrier annuel" sheetId="6" state="visible" r:id="rId6"/>
    <sheet name="Jours fériés" sheetId="7" state="visible" r:id="rId7"/>
  </sheets>
  <definedNames>
    <definedName name="JoursFeries">'Jours fériés'!$A$5:$A$30</definedName>
  </definedNames>
  <calcPr calcId="124519" fullCalcOnLoad="1" refMode="A1" iterate="0" iterateCount="100" iterateDelta="0.0001"/>
</workbook>
</file>

<file path=xl/styles.xml><?xml version="1.0" encoding="utf-8"?>
<styleSheet xmlns="http://schemas.openxmlformats.org/spreadsheetml/2006/main">
  <numFmts count="4">
    <numFmt numFmtId="164" formatCode="dd\ mmm\ yyyy"/>
    <numFmt numFmtId="165" formatCode="0.0;\-0.0;\-"/>
    <numFmt numFmtId="166" formatCode="0;0;;"/>
    <numFmt numFmtId="167" formatCode="dd/mm/yyyy"/>
  </numFmts>
  <fonts count="33">
    <font>
      <name val="Calibri"/>
      <charset val="1"/>
      <family val="2"/>
      <color theme="1"/>
      <sz val="11"/>
    </font>
    <font>
      <name val="Arial"/>
      <family val="0"/>
      <sz val="10"/>
    </font>
    <font>
      <name val="Arial"/>
      <family val="0"/>
      <sz val="10"/>
    </font>
    <font>
      <name val="Arial"/>
      <family val="0"/>
      <sz val="10"/>
    </font>
    <font>
      <name val="Arial"/>
      <charset val="1"/>
      <family val="0"/>
      <b val="1"/>
      <color rgb="FF3B5BFF"/>
      <sz val="22"/>
    </font>
    <font>
      <name val="Arial"/>
      <charset val="1"/>
      <family val="0"/>
      <i val="1"/>
      <color rgb="FF64748B"/>
      <sz val="11"/>
    </font>
    <font>
      <name val="Arial"/>
      <charset val="1"/>
      <family val="0"/>
      <b val="1"/>
      <color rgb="FF0F172A"/>
      <sz val="12"/>
    </font>
    <font>
      <name val="Arial"/>
      <charset val="1"/>
      <family val="0"/>
      <color rgb="FF334155"/>
      <sz val="11"/>
    </font>
    <font>
      <name val="Arial"/>
      <charset val="1"/>
      <family val="0"/>
      <b val="1"/>
      <color rgb="FF3B5BFF"/>
      <sz val="11"/>
    </font>
    <font>
      <name val="Arial"/>
      <charset val="1"/>
      <family val="0"/>
      <color rgb="FF334155"/>
      <sz val="10.5"/>
    </font>
    <font>
      <name val="Arial"/>
      <charset val="1"/>
      <family val="0"/>
      <i val="1"/>
      <color rgb="FF0F172A"/>
      <sz val="11"/>
    </font>
    <font>
      <name val="Arial"/>
      <charset val="1"/>
      <family val="0"/>
      <b val="1"/>
      <color rgb="FF3B5BFF"/>
      <sz val="20"/>
    </font>
    <font>
      <name val="Arial"/>
      <charset val="1"/>
      <family val="0"/>
      <i val="1"/>
      <color rgb="FF64748B"/>
      <sz val="10"/>
    </font>
    <font>
      <name val="Arial"/>
      <charset val="1"/>
      <family val="0"/>
      <b val="1"/>
      <color rgb="FFFFFFFF"/>
      <sz val="11"/>
    </font>
    <font>
      <name val="Arial"/>
      <charset val="1"/>
      <family val="0"/>
      <b val="1"/>
      <color rgb="FF0F172A"/>
      <sz val="11"/>
    </font>
    <font>
      <name val="Arial"/>
      <charset val="1"/>
      <family val="0"/>
      <b val="1"/>
      <color rgb="FF10B981"/>
      <sz val="10"/>
    </font>
    <font>
      <name val="Arial"/>
      <charset val="1"/>
      <family val="0"/>
      <color rgb="FF334155"/>
      <sz val="10"/>
    </font>
    <font>
      <name val="Arial"/>
      <charset val="1"/>
      <family val="0"/>
      <b val="1"/>
      <color rgb="FFFFFFFF"/>
      <sz val="10"/>
    </font>
    <font>
      <name val="Arial"/>
      <charset val="1"/>
      <family val="0"/>
      <color rgb="FF0F172A"/>
      <sz val="10.5"/>
    </font>
    <font>
      <name val="Arial"/>
      <charset val="1"/>
      <family val="0"/>
      <b val="1"/>
      <color rgb="FF0F172A"/>
      <sz val="10.5"/>
    </font>
    <font>
      <name val="Arial"/>
      <charset val="1"/>
      <family val="0"/>
      <b val="1"/>
      <color rgb="FF0F172A"/>
      <sz val="10"/>
    </font>
    <font>
      <name val="Arial"/>
      <charset val="1"/>
      <family val="0"/>
      <b val="1"/>
      <color rgb="FF065F46"/>
      <sz val="10"/>
    </font>
    <font>
      <name val="Arial"/>
      <charset val="1"/>
      <family val="0"/>
      <b val="1"/>
      <color rgb="FF92400E"/>
      <sz val="10"/>
    </font>
    <font>
      <name val="Arial"/>
      <charset val="1"/>
      <family val="0"/>
      <b val="1"/>
      <color rgb="FF9D174D"/>
      <sz val="10"/>
    </font>
    <font>
      <name val="Arial"/>
      <charset val="1"/>
      <family val="0"/>
      <b val="1"/>
      <color rgb="FF0F172A"/>
      <sz val="22"/>
    </font>
    <font>
      <name val="Arial"/>
      <charset val="1"/>
      <family val="0"/>
      <b val="1"/>
      <color rgb="FF065F46"/>
      <sz val="22"/>
    </font>
    <font>
      <name val="Arial"/>
      <charset val="1"/>
      <family val="0"/>
      <b val="1"/>
      <color rgb="FF92400E"/>
      <sz val="22"/>
    </font>
    <font>
      <name val="Arial"/>
      <charset val="1"/>
      <family val="0"/>
      <b val="1"/>
      <color rgb="FF9D174D"/>
      <sz val="22"/>
    </font>
    <font>
      <name val="Arial"/>
      <charset val="1"/>
      <family val="0"/>
      <b val="1"/>
      <color rgb="FF64748B"/>
      <sz val="10"/>
    </font>
    <font>
      <name val="Arial"/>
      <charset val="1"/>
      <family val="0"/>
      <b val="1"/>
      <color rgb="FF3B5BFF"/>
      <sz val="10"/>
    </font>
    <font>
      <name val="Arial"/>
      <charset val="1"/>
      <family val="0"/>
      <b val="1"/>
      <color rgb="FF64748B"/>
      <sz val="9"/>
    </font>
    <font>
      <name val="Arial"/>
      <charset val="1"/>
      <family val="0"/>
      <b val="1"/>
      <color rgb="FF334155"/>
      <sz val="10"/>
    </font>
    <font>
      <name val="Arial"/>
      <charset val="1"/>
      <family val="0"/>
      <color rgb="FF0F172A"/>
      <sz val="9"/>
    </font>
  </fonts>
  <fills count="10">
    <fill>
      <patternFill/>
    </fill>
    <fill>
      <patternFill patternType="gray125"/>
    </fill>
    <fill>
      <patternFill patternType="solid">
        <fgColor rgb="FF3B5BFF"/>
        <bgColor rgb="FF1E40AF"/>
      </patternFill>
    </fill>
    <fill>
      <patternFill patternType="solid">
        <fgColor rgb="FFFFF9C4"/>
        <bgColor rgb="FFFEF3C7"/>
      </patternFill>
    </fill>
    <fill>
      <patternFill patternType="solid">
        <fgColor rgb="FFEEF2FF"/>
        <bgColor rgb="FFF1F5F9"/>
      </patternFill>
    </fill>
    <fill>
      <patternFill patternType="solid">
        <fgColor rgb="FFF8FAFC"/>
        <bgColor rgb="FFFFFFFF"/>
      </patternFill>
    </fill>
    <fill>
      <patternFill patternType="solid">
        <fgColor rgb="FFD1FAE5"/>
        <bgColor rgb="FFE2E8F0"/>
      </patternFill>
    </fill>
    <fill>
      <patternFill patternType="solid">
        <fgColor rgb="FFFEF3C7"/>
        <bgColor rgb="FFFFF9C4"/>
      </patternFill>
    </fill>
    <fill>
      <patternFill patternType="solid">
        <fgColor rgb="FFFCE7F3"/>
        <bgColor rgb="FFEEF2FF"/>
      </patternFill>
    </fill>
    <fill>
      <patternFill patternType="solid">
        <fgColor rgb="FFFFFFFF"/>
        <bgColor rgb="FFF8FAFC"/>
      </patternFill>
    </fill>
  </fills>
  <borders count="16">
    <border>
      <left/>
      <right/>
      <top/>
      <bottom/>
      <diagonal/>
    </border>
    <border>
      <left style="thin">
        <color rgb="FF3B5BFF"/>
      </left>
      <right style="thin">
        <color rgb="FF3B5BFF"/>
      </right>
      <top style="thin">
        <color rgb="FF3B5BFF"/>
      </top>
      <bottom style="thin">
        <color rgb="FF3B5BFF"/>
      </bottom>
      <diagonal/>
    </border>
    <border>
      <left style="thin">
        <color rgb="FFE2E8F0"/>
      </left>
      <right style="thin">
        <color rgb="FFE2E8F0"/>
      </right>
      <top style="thin">
        <color rgb="FFE2E8F0"/>
      </top>
      <bottom style="thin">
        <color rgb="FFE2E8F0"/>
      </bottom>
      <diagonal/>
    </border>
    <border>
      <left style="thin">
        <color rgb="FFEEF2FF"/>
      </left>
      <right style="thin">
        <color rgb="FFEEF2FF"/>
      </right>
      <top style="thin">
        <color rgb="FFEEF2FF"/>
      </top>
      <bottom style="thin">
        <color rgb="FFEEF2FF"/>
      </bottom>
      <diagonal/>
    </border>
    <border>
      <left style="thin">
        <color rgb="FFD1FAE5"/>
      </left>
      <right style="thin">
        <color rgb="FFD1FAE5"/>
      </right>
      <top style="thin">
        <color rgb="FFD1FAE5"/>
      </top>
      <bottom style="thin">
        <color rgb="FFD1FAE5"/>
      </bottom>
      <diagonal/>
    </border>
    <border>
      <left style="thin">
        <color rgb="FFFEF3C7"/>
      </left>
      <right style="thin">
        <color rgb="FFFEF3C7"/>
      </right>
      <top style="thin">
        <color rgb="FFFEF3C7"/>
      </top>
      <bottom style="thin">
        <color rgb="FFFEF3C7"/>
      </bottom>
      <diagonal/>
    </border>
    <border>
      <left style="thin">
        <color rgb="FFFCE7F3"/>
      </left>
      <right style="thin">
        <color rgb="FFFCE7F3"/>
      </right>
      <top style="thin">
        <color rgb="FFFCE7F3"/>
      </top>
      <bottom style="thin">
        <color rgb="FFFCE7F3"/>
      </bottom>
      <diagonal/>
    </border>
    <border>
      <left/>
      <right/>
      <top style="thin">
        <color rgb="FFEEF2FF"/>
      </top>
      <bottom/>
      <diagonal/>
    </border>
    <border>
      <left/>
      <right style="thin">
        <color rgb="FFEEF2FF"/>
      </right>
      <top style="thin">
        <color rgb="FFEEF2FF"/>
      </top>
      <bottom/>
      <diagonal/>
    </border>
    <border>
      <left/>
      <right style="thin">
        <color rgb="FFEEF2FF"/>
      </right>
      <top style="thin">
        <color rgb="FFEEF2FF"/>
      </top>
      <bottom style="thin">
        <color rgb="FFEEF2FF"/>
      </bottom>
      <diagonal/>
    </border>
    <border>
      <left/>
      <right/>
      <top style="thin">
        <color rgb="FFD1FAE5"/>
      </top>
      <bottom/>
      <diagonal/>
    </border>
    <border>
      <left/>
      <right style="thin">
        <color rgb="FFD1FAE5"/>
      </right>
      <top style="thin">
        <color rgb="FFD1FAE5"/>
      </top>
      <bottom/>
      <diagonal/>
    </border>
    <border>
      <left/>
      <right style="thin">
        <color rgb="FFD1FAE5"/>
      </right>
      <top style="thin">
        <color rgb="FFD1FAE5"/>
      </top>
      <bottom style="thin">
        <color rgb="FFD1FAE5"/>
      </bottom>
      <diagonal/>
    </border>
    <border>
      <left/>
      <right/>
      <top style="thin">
        <color rgb="FFFEF3C7"/>
      </top>
      <bottom/>
      <diagonal/>
    </border>
    <border>
      <left/>
      <right style="thin">
        <color rgb="FFFEF3C7"/>
      </right>
      <top style="thin">
        <color rgb="FFFEF3C7"/>
      </top>
      <bottom/>
      <diagonal/>
    </border>
    <border>
      <left/>
      <right style="thin">
        <color rgb="FFFEF3C7"/>
      </right>
      <top style="thin">
        <color rgb="FFFEF3C7"/>
      </top>
      <bottom style="thin">
        <color rgb="FFFEF3C7"/>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111">
    <xf numFmtId="0" fontId="0" fillId="0" borderId="0" applyAlignment="1" pivotButton="0" quotePrefix="0" xfId="0">
      <alignment horizontal="general" vertical="bottom"/>
    </xf>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2" fillId="0" borderId="0" applyAlignment="1" pivotButton="0" quotePrefix="0" xfId="0">
      <alignment horizontal="general" vertical="bottom"/>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21" fillId="6" borderId="4" applyAlignment="1" pivotButton="0" quotePrefix="0" xfId="0">
      <alignment horizontal="left" vertical="center" wrapText="1"/>
    </xf>
    <xf numFmtId="0" fontId="22" fillId="7" borderId="5" applyAlignment="1" pivotButton="0" quotePrefix="0" xfId="0">
      <alignment horizontal="left" vertical="center" wrapText="1"/>
    </xf>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20" fillId="4"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xf numFmtId="0" fontId="16" fillId="0" borderId="2" applyAlignment="1" pivotButton="0" quotePrefix="0" xfId="0">
      <alignment horizontal="center" vertical="center" wrapText="1"/>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6" fillId="0" borderId="0" applyAlignment="1" pivotButton="0" quotePrefix="0" xfId="0">
      <alignment horizontal="general" vertical="bottom"/>
    </xf>
    <xf numFmtId="0" fontId="7" fillId="0" borderId="0" applyAlignment="1" pivotButton="0" quotePrefix="0" xfId="0">
      <alignment horizontal="left" vertical="top" wrapText="1"/>
    </xf>
    <xf numFmtId="0" fontId="8" fillId="0" borderId="0" applyAlignment="1" pivotButton="0" quotePrefix="0" xfId="0">
      <alignment horizontal="general" vertical="bottom"/>
    </xf>
    <xf numFmtId="0" fontId="9" fillId="0" borderId="0" applyAlignment="1" pivotButton="0" quotePrefix="0" xfId="0">
      <alignment horizontal="left" vertical="top" wrapText="1"/>
    </xf>
    <xf numFmtId="0" fontId="10" fillId="0" borderId="0" applyAlignment="1" pivotButton="0" quotePrefix="0" xfId="0">
      <alignment horizontal="general" vertical="bottom"/>
    </xf>
    <xf numFmtId="0" fontId="11" fillId="0" borderId="0" applyAlignment="1" pivotButton="0" quotePrefix="0" xfId="0">
      <alignment horizontal="general" vertical="bottom"/>
    </xf>
    <xf numFmtId="0" fontId="12" fillId="0" borderId="0" applyAlignment="1" pivotButton="0" quotePrefix="0" xfId="0">
      <alignment horizontal="general" vertical="bottom"/>
    </xf>
    <xf numFmtId="0" fontId="13" fillId="2" borderId="1" applyAlignment="1" pivotButton="0" quotePrefix="0" xfId="0">
      <alignment horizontal="left" vertical="center" wrapText="1"/>
    </xf>
    <xf numFmtId="0" fontId="0" fillId="2" borderId="1" applyAlignment="1" pivotButton="0" quotePrefix="0" xfId="0">
      <alignment horizontal="general" vertical="bottom"/>
    </xf>
    <xf numFmtId="0" fontId="7" fillId="0" borderId="2" applyAlignment="1" pivotButton="0" quotePrefix="0" xfId="0">
      <alignment horizontal="left" vertical="center" wrapText="1"/>
    </xf>
    <xf numFmtId="0" fontId="14" fillId="3" borderId="2" applyAlignment="1" pivotButton="0" quotePrefix="0" xfId="0">
      <alignment horizontal="left" vertical="center" wrapText="1"/>
    </xf>
    <xf numFmtId="0" fontId="12" fillId="0" borderId="0" applyAlignment="1" pivotButton="0" quotePrefix="0" xfId="0">
      <alignment horizontal="left" vertical="top" wrapText="1"/>
    </xf>
    <xf numFmtId="164" fontId="14" fillId="3" borderId="2" applyAlignment="1" pivotButton="0" quotePrefix="0" xfId="0">
      <alignment horizontal="left" vertical="center" wrapText="1"/>
    </xf>
    <xf numFmtId="164" fontId="14" fillId="4" borderId="2" applyAlignment="1" pivotButton="0" quotePrefix="0" xfId="0">
      <alignment horizontal="left" vertical="center" wrapText="1"/>
    </xf>
    <xf numFmtId="0" fontId="15" fillId="0" borderId="0" applyAlignment="1" pivotButton="0" quotePrefix="0" xfId="0">
      <alignment horizontal="general" vertical="bottom"/>
    </xf>
    <xf numFmtId="0" fontId="16" fillId="0" borderId="0" applyAlignment="1" pivotButton="0" quotePrefix="0" xfId="0">
      <alignment horizontal="left" vertical="top" wrapText="1"/>
    </xf>
    <xf numFmtId="0" fontId="17" fillId="2" borderId="1" applyAlignment="1" pivotButton="0" quotePrefix="0" xfId="0">
      <alignment horizontal="center" vertical="center" wrapText="1"/>
    </xf>
    <xf numFmtId="0" fontId="18" fillId="3" borderId="2" applyAlignment="1" pivotButton="0" quotePrefix="0" xfId="0">
      <alignment horizontal="left" vertical="center" wrapText="1"/>
    </xf>
    <xf numFmtId="164" fontId="18" fillId="3" borderId="2" applyAlignment="1" pivotButton="0" quotePrefix="0" xfId="0">
      <alignment horizontal="center" vertical="center" wrapText="1"/>
    </xf>
    <xf numFmtId="0" fontId="18" fillId="3" borderId="2" applyAlignment="1" pivotButton="0" quotePrefix="0" xfId="0">
      <alignment horizontal="center" vertical="center" wrapText="1"/>
    </xf>
    <xf numFmtId="165" fontId="18" fillId="3" borderId="2" applyAlignment="1" pivotButton="0" quotePrefix="0" xfId="0">
      <alignment horizontal="center" vertical="center" wrapText="1"/>
    </xf>
    <xf numFmtId="165" fontId="19" fillId="4" borderId="2" applyAlignment="1" pivotButton="0" quotePrefix="0" xfId="0">
      <alignment horizontal="center" vertical="center" wrapText="1"/>
    </xf>
    <xf numFmtId="0" fontId="14" fillId="5" borderId="2" applyAlignment="1" pivotButton="0" quotePrefix="0" xfId="0">
      <alignment horizontal="general" vertical="bottom"/>
    </xf>
    <xf numFmtId="165" fontId="14" fillId="5" borderId="2" applyAlignment="1" pivotButton="0" quotePrefix="0" xfId="0">
      <alignment horizontal="center" vertical="center" wrapText="1"/>
    </xf>
    <xf numFmtId="0" fontId="20" fillId="4" borderId="3" applyAlignment="1" pivotButton="0" quotePrefix="0" xfId="0">
      <alignment horizontal="left" vertical="center" wrapText="1"/>
    </xf>
    <xf numFmtId="0" fontId="0" fillId="0" borderId="9" pivotButton="0" quotePrefix="0" xfId="0"/>
    <xf numFmtId="0" fontId="21" fillId="6" borderId="4" applyAlignment="1" pivotButton="0" quotePrefix="0" xfId="0">
      <alignment horizontal="left" vertical="center" wrapText="1"/>
    </xf>
    <xf numFmtId="0" fontId="0" fillId="0" borderId="12" pivotButton="0" quotePrefix="0" xfId="0"/>
    <xf numFmtId="0" fontId="22" fillId="7" borderId="5" applyAlignment="1" pivotButton="0" quotePrefix="0" xfId="0">
      <alignment horizontal="left" vertical="center" wrapText="1"/>
    </xf>
    <xf numFmtId="0" fontId="0" fillId="0" borderId="15" pivotButton="0" quotePrefix="0" xfId="0"/>
    <xf numFmtId="0" fontId="23" fillId="8" borderId="6" applyAlignment="1" pivotButton="0" quotePrefix="0" xfId="0">
      <alignment horizontal="left" vertical="center" wrapText="1"/>
    </xf>
    <xf numFmtId="165" fontId="24" fillId="4" borderId="3" applyAlignment="1" pivotButton="0" quotePrefix="0" xfId="0">
      <alignment horizontal="left" vertical="center" wrapText="1"/>
    </xf>
    <xf numFmtId="165" fontId="25" fillId="6" borderId="4" applyAlignment="1" pivotButton="0" quotePrefix="0" xfId="0">
      <alignment horizontal="left" vertical="center" wrapText="1"/>
    </xf>
    <xf numFmtId="165" fontId="26" fillId="7" borderId="5" applyAlignment="1" pivotButton="0" quotePrefix="0" xfId="0">
      <alignment horizontal="left" vertical="center" wrapText="1"/>
    </xf>
    <xf numFmtId="165" fontId="27" fillId="8" borderId="6" applyAlignment="1" pivotButton="0" quotePrefix="0" xfId="0">
      <alignment horizontal="left" vertical="center" wrapText="1"/>
    </xf>
    <xf numFmtId="0" fontId="9" fillId="5" borderId="2" applyAlignment="1" pivotButton="0" quotePrefix="0" xfId="0">
      <alignment horizontal="left" vertical="center" wrapText="1"/>
    </xf>
    <xf numFmtId="0" fontId="9" fillId="5" borderId="2" applyAlignment="1" pivotButton="0" quotePrefix="0" xfId="0">
      <alignment horizontal="center" vertical="center" wrapText="1"/>
    </xf>
    <xf numFmtId="165" fontId="9" fillId="5" borderId="2" applyAlignment="1" pivotButton="0" quotePrefix="0" xfId="0">
      <alignment horizontal="center" vertical="center" wrapText="1"/>
    </xf>
    <xf numFmtId="9" fontId="9" fillId="5" borderId="2" applyAlignment="1" pivotButton="0" quotePrefix="0" xfId="0">
      <alignment horizontal="center" vertical="center" wrapText="1"/>
    </xf>
    <xf numFmtId="0" fontId="9" fillId="9" borderId="2" applyAlignment="1" pivotButton="0" quotePrefix="0" xfId="0">
      <alignment horizontal="left" vertical="center" wrapText="1"/>
    </xf>
    <xf numFmtId="0" fontId="9" fillId="9" borderId="2" applyAlignment="1" pivotButton="0" quotePrefix="0" xfId="0">
      <alignment horizontal="center" vertical="center" wrapText="1"/>
    </xf>
    <xf numFmtId="165" fontId="9" fillId="9" borderId="2" applyAlignment="1" pivotButton="0" quotePrefix="0" xfId="0">
      <alignment horizontal="center" vertical="center" wrapText="1"/>
    </xf>
    <xf numFmtId="9" fontId="9" fillId="9" borderId="2" applyAlignment="1" pivotButton="0" quotePrefix="0" xfId="0">
      <alignment horizontal="center" vertical="center" wrapText="1"/>
    </xf>
    <xf numFmtId="0" fontId="28" fillId="0" borderId="0" applyAlignment="1" pivotButton="0" quotePrefix="0" xfId="0">
      <alignment horizontal="general" vertical="bottom"/>
    </xf>
    <xf numFmtId="0" fontId="29" fillId="0" borderId="0" applyAlignment="1" pivotButton="0" quotePrefix="0" xfId="0">
      <alignment horizontal="left" vertical="center" wrapText="1"/>
    </xf>
    <xf numFmtId="0" fontId="28" fillId="0" borderId="0" applyAlignment="1" pivotButton="0" quotePrefix="0" xfId="0">
      <alignment horizontal="left" vertical="center" wrapText="1"/>
    </xf>
    <xf numFmtId="0" fontId="30" fillId="0" borderId="2" applyAlignment="1" pivotButton="0" quotePrefix="0" xfId="0">
      <alignment horizontal="center" vertical="center" wrapText="1"/>
    </xf>
    <xf numFmtId="0" fontId="31" fillId="0" borderId="2" applyAlignment="1" pivotButton="0" quotePrefix="0" xfId="0">
      <alignment horizontal="left" vertical="center" wrapText="1"/>
    </xf>
    <xf numFmtId="166" fontId="32" fillId="0" borderId="2" applyAlignment="1" pivotButton="0" quotePrefix="0" xfId="0">
      <alignment horizontal="center" vertical="center" wrapText="1"/>
    </xf>
    <xf numFmtId="164" fontId="16" fillId="0" borderId="2" applyAlignment="1" pivotButton="0" quotePrefix="0" xfId="0">
      <alignment horizontal="center" vertical="center" wrapText="1"/>
    </xf>
    <xf numFmtId="0" fontId="16" fillId="0" borderId="2" applyAlignment="1" pivotButton="0" quotePrefix="0" xfId="0">
      <alignment horizontal="left" vertical="center" wrapText="1"/>
    </xf>
    <xf numFmtId="167" fontId="16" fillId="0" borderId="2" applyAlignment="1" pivotButton="0" quotePrefix="0" xfId="0">
      <alignment horizontal="center" vertical="center" wrapText="1"/>
    </xf>
    <xf numFmtId="167" fontId="16" fillId="3" borderId="2" applyAlignment="1" pivotButton="0" quotePrefix="0" xfId="0">
      <alignment horizontal="center" vertical="center"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9">
    <dxf>
      <font>
        <name val="Arial"/>
        <charset val="1"/>
        <family val="0"/>
        <b val="1"/>
        <color rgb="FF991B1B"/>
        <sz val="10"/>
      </font>
      <fill>
        <patternFill>
          <bgColor rgb="FFFECACA"/>
        </patternFill>
      </fill>
    </dxf>
    <dxf>
      <font>
        <name val="Arial"/>
        <charset val="1"/>
        <family val="0"/>
        <b val="1"/>
        <color rgb="FF0F172A"/>
        <sz val="10"/>
      </font>
      <fill>
        <patternFill>
          <bgColor rgb="FFEEF2FF"/>
        </patternFill>
      </fill>
    </dxf>
    <dxf>
      <font>
        <name val="Arial"/>
        <charset val="1"/>
        <family val="0"/>
        <b val="1"/>
        <color rgb="FF9D174D"/>
        <sz val="10"/>
      </font>
      <fill>
        <patternFill>
          <bgColor rgb="FFFCE7F3"/>
        </patternFill>
      </fill>
    </dxf>
    <dxf>
      <font>
        <name val="Arial"/>
        <charset val="1"/>
        <family val="0"/>
        <b val="1"/>
        <color rgb="FF92400E"/>
        <sz val="10"/>
      </font>
      <fill>
        <patternFill>
          <bgColor rgb="FFFEF3C7"/>
        </patternFill>
      </fill>
    </dxf>
    <dxf>
      <font>
        <name val="Arial"/>
        <charset val="1"/>
        <family val="0"/>
        <b val="1"/>
        <color rgb="FF065F46"/>
        <sz val="10"/>
      </font>
      <fill>
        <patternFill>
          <bgColor rgb="FFD1FAE5"/>
        </patternFill>
      </fill>
    </dxf>
    <dxf>
      <font>
        <name val="Arial"/>
        <charset val="1"/>
        <family val="0"/>
        <i val="1"/>
        <color rgb="FF64748B"/>
        <sz val="10"/>
      </font>
      <fill>
        <patternFill>
          <bgColor rgb="FFF1F5F9"/>
        </patternFill>
      </fill>
    </dxf>
    <dxf>
      <font>
        <name val="Arial"/>
        <charset val="1"/>
        <family val="0"/>
        <b val="1"/>
        <color rgb="FF0F172A"/>
        <sz val="9"/>
      </font>
      <fill>
        <patternFill>
          <bgColor rgb="FFEEF2FF"/>
        </patternFill>
      </fill>
    </dxf>
    <dxf>
      <font>
        <name val="Arial"/>
        <charset val="1"/>
        <family val="0"/>
        <b val="1"/>
        <color rgb="FFFFFFFF"/>
        <sz val="9"/>
      </font>
      <fill>
        <patternFill>
          <bgColor rgb="FF3B5BFF"/>
        </patternFill>
      </fill>
    </dxf>
    <dxf>
      <font>
        <name val="Arial"/>
        <charset val="1"/>
        <family val="0"/>
        <b val="1"/>
        <color rgb="FFFFFFFF"/>
        <sz val="9"/>
      </font>
      <fill>
        <patternFill>
          <bgColor rgb="FF1E40AF"/>
        </patternFill>
      </fill>
    </dxf>
  </dxfs>
  <colors>
    <indexedColors>
      <rgbColor rgb="FF000000"/>
      <rgbColor rgb="FFFFFFFF"/>
      <rgbColor rgb="FFFF0000"/>
      <rgbColor rgb="FF00FF00"/>
      <rgbColor rgb="FF0000FF"/>
      <rgbColor rgb="FFFFFF00"/>
      <rgbColor rgb="FFFF00FF"/>
      <rgbColor rgb="FF00FFFF"/>
      <rgbColor rgb="FF991B1B"/>
      <rgbColor rgb="FF008000"/>
      <rgbColor rgb="FF000080"/>
      <rgbColor rgb="FF808000"/>
      <rgbColor rgb="FF800080"/>
      <rgbColor rgb="FF065F46"/>
      <rgbColor rgb="FFFCE7F3"/>
      <rgbColor rgb="FF808080"/>
      <rgbColor rgb="FF9999FF"/>
      <rgbColor rgb="FF9D174D"/>
      <rgbColor rgb="FFFFF9C4"/>
      <rgbColor rgb="FFEEF2FF"/>
      <rgbColor rgb="FF660066"/>
      <rgbColor rgb="FFFF8080"/>
      <rgbColor rgb="FF0066CC"/>
      <rgbColor rgb="FFE2E8F0"/>
      <rgbColor rgb="FF000080"/>
      <rgbColor rgb="FFFF00FF"/>
      <rgbColor rgb="FFFFFF00"/>
      <rgbColor rgb="FF00FFFF"/>
      <rgbColor rgb="FF800080"/>
      <rgbColor rgb="FF800000"/>
      <rgbColor rgb="FF008080"/>
      <rgbColor rgb="FF0000FF"/>
      <rgbColor rgb="FF00CCFF"/>
      <rgbColor rgb="FFF1F5F9"/>
      <rgbColor rgb="FFD1FAE5"/>
      <rgbColor rgb="FFFEF3C7"/>
      <rgbColor rgb="FFF8FAFC"/>
      <rgbColor rgb="FFFF99CC"/>
      <rgbColor rgb="FFCC99FF"/>
      <rgbColor rgb="FFFECACA"/>
      <rgbColor rgb="FF3B5BFF"/>
      <rgbColor rgb="FF33CCCC"/>
      <rgbColor rgb="FF99CC00"/>
      <rgbColor rgb="FFFFCC00"/>
      <rgbColor rgb="FFFF9900"/>
      <rgbColor rgb="FFFF6600"/>
      <rgbColor rgb="FF64748B"/>
      <rgbColor rgb="FF969696"/>
      <rgbColor rgb="FF003366"/>
      <rgbColor rgb="FF10B981"/>
      <rgbColor rgb="FF0F172A"/>
      <rgbColor rgb="FF333300"/>
      <rgbColor rgb="FF92400E"/>
      <rgbColor rgb="FF993366"/>
      <rgbColor rgb="FF1E40AF"/>
      <rgbColor rgb="FF334155"/>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outlinePr summaryBelow="1" summaryRight="1"/>
    <pageSetUpPr fitToPage="0"/>
  </sheetPr>
  <dimension ref="A1:B38"/>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110" customWidth="1" style="54" min="2" max="2"/>
  </cols>
  <sheetData>
    <row r="1"/>
    <row r="2" ht="31.5" customHeight="1" s="55">
      <c r="B2" s="56" t="inlineStr">
        <is>
          <t>Book Time Off · Suivi des congés du personnel</t>
        </is>
      </c>
    </row>
    <row r="3" ht="15" customHeight="1" s="55">
      <c r="B3" s="57" t="inlineStr">
        <is>
          <t>Modèle gratuit • Gestion des congés en France • Compatible Excel + Google Sheets</t>
        </is>
      </c>
    </row>
    <row r="4"/>
    <row r="5" ht="15" customHeight="1" s="55">
      <c r="B5" s="58" t="inlineStr">
        <is>
          <t>CE QU’EST CE MODÈLE</t>
        </is>
      </c>
    </row>
    <row r="6" ht="45" customHeight="1" s="55">
      <c r="B6" s="59" t="inlineStr">
        <is>
          <t>Un tableau de suivi des congés payés simple, piloté par des formules, pour les petites équipes françaises. Il calcule les jours ouvrés posés (hors week-ends et jours fériés), suit le droit, les jours pris et les jours restants de chaque salarié, et offre une vue calendrier de toute l’année. Il compte en jours ouvrés (lundi-vendredi) : 30 jours ouvrables légaux = 25 jours ouvrés.</t>
        </is>
      </c>
    </row>
    <row r="7"/>
    <row r="8" ht="15" customHeight="1" s="55">
      <c r="B8" s="58" t="inlineStr">
        <is>
          <t>COMMENT L’UTILISER, DANS L’ORDRE</t>
        </is>
      </c>
    </row>
    <row r="9" ht="15" customHeight="1" s="55">
      <c r="B9" s="60" t="inlineStr">
        <is>
          <t>1. Configuration</t>
        </is>
      </c>
    </row>
    <row r="10" ht="36" customHeight="1" s="55">
      <c r="B10" s="61" t="inlineStr">
        <is>
          <t>Saisissez le nom de l’entreprise, la date de début de la période de référence et le droit annuel par défaut. Les cellules jaunes sont des saisies : modifiez-les. Les cellules blanches sont des formules : n’y touchez pas.</t>
        </is>
      </c>
    </row>
    <row r="11"/>
    <row r="12" ht="15" customHeight="1" s="55">
      <c r="B12" s="60" t="inlineStr">
        <is>
          <t>2. Employés</t>
        </is>
      </c>
    </row>
    <row r="13" ht="36" customHeight="1" s="55">
      <c r="B13" s="61" t="inlineStr">
        <is>
          <t>Ajoutez chaque membre du personnel : nom, date d’arrivée, jours travaillés par semaine, droit annuel (jours ouvrés) et report éventuel de la période précédente. La colonne « Droit cette année » se proratise automatiquement pour les arrivées et les départs.</t>
        </is>
      </c>
    </row>
    <row r="14"/>
    <row r="15" ht="15" customHeight="1" s="55">
      <c r="B15" s="60" t="inlineStr">
        <is>
          <t>3. Registre des congés</t>
        </is>
      </c>
    </row>
    <row r="16" ht="36" customHeight="1" s="55">
      <c r="B16" s="61" t="inlineStr">
        <is>
          <t>Enregistrez chaque congé : choisissez la personne, le type de congé, puis les dates de début et de fin. La colonne « Jours » calcule automatiquement les jours ouvrés lundi-vendredi, hors jours fériés.</t>
        </is>
      </c>
    </row>
    <row r="17"/>
    <row r="18" ht="15" customHeight="1" s="55">
      <c r="B18" s="60" t="inlineStr">
        <is>
          <t>4. Tableau de bord</t>
        </is>
      </c>
    </row>
    <row r="19" ht="36" customHeight="1" s="55">
      <c r="B19" s="61" t="inlineStr">
        <is>
          <t>Résumé par salarié : droit, pris (approuvé), réservé (en attente), restant. Les cellules passent au rouge si le solde devient négatif.</t>
        </is>
      </c>
    </row>
    <row r="20"/>
    <row r="21" ht="15" customHeight="1" s="55">
      <c r="B21" s="60" t="inlineStr">
        <is>
          <t>5. Calendrier annuel</t>
        </is>
      </c>
    </row>
    <row r="22" ht="36" customHeight="1" s="55">
      <c r="B22" s="61" t="inlineStr">
        <is>
          <t>L’année en un coup d’œil. Lignes = salariés, colonnes = semaines de l’année. Les cellules se remplissent de bleu quand un congé est posé cette semaine-là, avec le nombre de jours.</t>
        </is>
      </c>
    </row>
    <row r="23"/>
    <row r="24" ht="15" customHeight="1" s="55">
      <c r="B24" s="60" t="inlineStr">
        <is>
          <t>Jours fériés</t>
        </is>
      </c>
    </row>
    <row r="25" ht="36" customHeight="1" s="55">
      <c r="B25" s="61" t="inlineStr">
        <is>
          <t>Données de référence. Les 11 jours fériés français de 2026 et 2027 sont préchargés et exclus du décompte des jours de congé. Lignes jaunes : ajoutez les jours d’Alsace-Moselle ou vos jours locaux.</t>
        </is>
      </c>
    </row>
    <row r="26"/>
    <row r="27" ht="15" customHeight="1" s="55">
      <c r="B27" s="58" t="inlineStr">
        <is>
          <t>UTILISER CE FICHIER DANS GOOGLE SHEETS</t>
        </is>
      </c>
    </row>
    <row r="28" ht="36" customHeight="1" s="55">
      <c r="B28" s="61" t="inlineStr">
        <is>
          <t>1. Enregistrez ce fichier sur votre ordinateur.  2. Allez sur drive.google.com et importez-le.  3. Clic droit sur le fichier importé &gt; Ouvrir avec &gt; Google Sheets.  Google Sheets le convertit. Toutes les formules et listes déroulantes fonctionnent dans Sheets.</t>
        </is>
      </c>
    </row>
    <row r="29"/>
    <row r="30" ht="15" customHeight="1" s="55">
      <c r="B30" s="58" t="inlineStr">
        <is>
          <t>NOTES IMPORTANTES</t>
        </is>
      </c>
    </row>
    <row r="31" ht="21.75" customHeight="1" s="55">
      <c r="B31" s="61" t="inlineStr">
        <is>
          <t>• Ne supprimez pas et n’insérez pas de colonnes : les formules pointent vers des colonnes précises.</t>
        </is>
      </c>
    </row>
    <row r="32" ht="21.75" customHeight="1" s="55">
      <c r="B32" s="61" t="inlineStr">
        <is>
          <t>• Ajoutez un salarié en copiant une ligne existante (cela préserve les formules).</t>
        </is>
      </c>
    </row>
    <row r="33" ht="21.75" customHeight="1" s="55">
      <c r="B33" s="61" t="inlineStr">
        <is>
          <t>• Ajoutez un congé en saisissant les données dans la première ligne vide du Registre des congés.</t>
        </is>
      </c>
    </row>
    <row r="34" ht="21.75" customHeight="1" s="55">
      <c r="B34" s="61" t="inlineStr">
        <is>
          <t>• En fin de période : copiez le fichier, renommez la copie pour la période suivante, puis mettez à jour les dates sur la feuille Configuration et videz le Registre des congés.</t>
        </is>
      </c>
    </row>
    <row r="35" ht="21.75" customHeight="1" s="55">
      <c r="B35" s="61" t="inlineStr">
        <is>
          <t>• Ce modèle sert uniquement au suivi. Il ne remplace ni un conseil RH ni un conseil juridique. Le minimum légal en France est de 2,5 jours ouvrables de congés payés par mois travaillé, soit 30 jours ouvrables (5 semaines) par an, l’équivalent de 25 jours ouvrés pour une semaine du lundi au vendredi ; ce fichier compte en jours ouvrés (art. L3141-3 du Code du travail, Service-Public.fr).</t>
        </is>
      </c>
    </row>
    <row r="36"/>
    <row r="37" ht="15" customHeight="1" s="55">
      <c r="B37" s="62" t="inlineStr">
        <is>
          <t>Envie d’approbations, d’un accès mobile, de notifications automatiques et d’un vrai historique ?</t>
        </is>
      </c>
    </row>
    <row r="38" ht="15" customHeight="1" s="55">
      <c r="B38" s="60" t="inlineStr">
        <is>
          <t>Essayez Book Time Off : la gestion des congés pour les équipes françaises, à 1 €/utilisateur/mois. book-time-off.com</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A1:D2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38" customWidth="1" style="54" min="2" max="2"/>
    <col width="26" customWidth="1" style="54" min="3" max="3"/>
    <col width="70" customWidth="1" style="54" min="4" max="4"/>
  </cols>
  <sheetData>
    <row r="1"/>
    <row r="2" ht="27.75" customHeight="1" s="55">
      <c r="B2" s="63" t="inlineStr">
        <is>
          <t>Configuration</t>
        </is>
      </c>
    </row>
    <row r="3" ht="15" customHeight="1" s="55">
      <c r="B3" s="64" t="inlineStr">
        <is>
          <t>Cellules jaunes = saisies (modifiez-les). Cellules bleues = calculées.</t>
        </is>
      </c>
    </row>
    <row r="4"/>
    <row r="5" ht="21.75" customHeight="1" s="55">
      <c r="B5" s="65" t="inlineStr">
        <is>
          <t>Entreprise</t>
        </is>
      </c>
      <c r="C5" s="66" t="n"/>
    </row>
    <row r="6" ht="27.75" customHeight="1" s="55">
      <c r="B6" s="67" t="inlineStr">
        <is>
          <t>Nom de l’entreprise</t>
        </is>
      </c>
      <c r="C6" s="68" t="inlineStr">
        <is>
          <t>Acme Ltd</t>
        </is>
      </c>
      <c r="D6" s="69" t="inlineStr">
        <is>
          <t>Remplacez par le nom de votre entreprise.</t>
        </is>
      </c>
    </row>
    <row r="7"/>
    <row r="8" ht="21.75" customHeight="1" s="55">
      <c r="B8" s="65" t="inlineStr">
        <is>
          <t>Période de référence</t>
        </is>
      </c>
      <c r="C8" s="66" t="n"/>
    </row>
    <row r="9" ht="27.75" customHeight="1" s="55">
      <c r="B9" s="67" t="inlineStr">
        <is>
          <t>Date de début de la période de référence</t>
        </is>
      </c>
      <c r="C9" s="70" t="n">
        <v>46174</v>
      </c>
      <c r="D9" s="69" t="inlineStr">
        <is>
          <t>En France, la période de référence légale court par défaut du 1er juin au 31 mai. Gardez le 1er juin, sauf accord contraire.</t>
        </is>
      </c>
    </row>
    <row r="10" ht="27.75" customHeight="1" s="55">
      <c r="B10" s="67" t="inlineStr">
        <is>
          <t>Date de fin de la période de référence</t>
        </is>
      </c>
      <c r="C10" s="71">
        <f>EDATE(C9,12)-1</f>
        <v/>
      </c>
      <c r="D10" s="69" t="inlineStr">
        <is>
          <t>Calculée automatiquement : 12 mois après la date de début, moins un jour.</t>
        </is>
      </c>
    </row>
    <row r="11"/>
    <row r="12" ht="21.75" customHeight="1" s="55">
      <c r="B12" s="65" t="inlineStr">
        <is>
          <t>Jours fériés</t>
        </is>
      </c>
      <c r="C12" s="66" t="n"/>
    </row>
    <row r="13" ht="27.75" customHeight="1" s="55">
      <c r="B13" s="67" t="inlineStr">
        <is>
          <t>Liste des jours fériés</t>
        </is>
      </c>
      <c r="C13" s="68" t="inlineStr">
        <is>
          <t>France (liste nationale + vos jours locaux)</t>
        </is>
      </c>
      <c r="D13" s="69" t="inlineStr">
        <is>
          <t>Les 11 jours fériés français de 2026-27 sont préchargés sur la feuille Jours fériés, avec des lignes jaunes pour l’Alsace-Moselle et les jours locaux.</t>
        </is>
      </c>
    </row>
    <row r="14"/>
    <row r="15" ht="21.75" customHeight="1" s="55">
      <c r="B15" s="65" t="inlineStr">
        <is>
          <t>Droit par défaut</t>
        </is>
      </c>
      <c r="C15" s="66" t="n"/>
    </row>
    <row r="16" ht="27.75" customHeight="1" s="55">
      <c r="B16" s="67" t="inlineStr">
        <is>
          <t>Droit annuel par défaut (jours ouvrés)</t>
        </is>
      </c>
      <c r="C16" s="68" t="n">
        <v>25</v>
      </c>
      <c r="D16" s="69" t="inlineStr">
        <is>
          <t>Jours ouvrés (lundi-vendredi) par an pour un temps plein, hors jours fériés. Le minimum légal est de 30 jours ouvrables, soit l’équivalent de 25 jours ouvrés (art. L3141-3 du Code du travail).</t>
        </is>
      </c>
    </row>
    <row r="17" ht="27.75" customHeight="1" s="55">
      <c r="B17" s="67" t="inlineStr">
        <is>
          <t>Semaine de travail standard (jours)</t>
        </is>
      </c>
      <c r="C17" s="68" t="n">
        <v>5</v>
      </c>
      <c r="D17" s="69" t="inlineStr">
        <is>
          <t>Sert aux calculs de prorata. Presque toujours 5.</t>
        </is>
      </c>
    </row>
    <row r="18" ht="27.75" customHeight="1" s="55">
      <c r="B18" s="67" t="inlineStr">
        <is>
          <t>Les jours fériés comptent comme jours de congé ?</t>
        </is>
      </c>
      <c r="C18" s="68" t="inlineStr">
        <is>
          <t>Non</t>
        </is>
      </c>
      <c r="D18" s="69" t="inlineStr">
        <is>
          <t>Si « Non », les jours fériés sont automatiquement exclus du décompte des jours de congé (le cas le plus courant). Si « Oui », l’équipe travaille les jours fériés.</t>
        </is>
      </c>
    </row>
    <row r="19"/>
    <row r="20" ht="36" customHeight="1" s="55">
      <c r="B20" s="72" t="inlineStr">
        <is>
          <t>Astuce :</t>
        </is>
      </c>
      <c r="C20" s="73" t="inlineStr">
        <is>
          <t>La feuille Jours fériés alimente automatiquement toutes les formules de décompte.</t>
        </is>
      </c>
    </row>
  </sheetData>
  <mergeCells count="1">
    <mergeCell ref="C20:D20"/>
  </mergeCells>
  <dataValidations count="1">
    <dataValidation sqref="C18" showDropDown="0" showInputMessage="0" showErrorMessage="0" allowBlank="0" type="list" errorStyle="stop" operator="between">
      <formula1>"Oui,Non"</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A1:J36"/>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22" customWidth="1" style="54" min="1" max="1"/>
    <col width="14" customWidth="1" style="54" min="2" max="4"/>
    <col width="16" customWidth="1" style="54" min="5" max="6"/>
    <col width="18" customWidth="1" style="54" min="7" max="7"/>
    <col width="12" customWidth="1" style="54" min="8" max="9"/>
    <col width="14" customWidth="1" style="54" min="10" max="10"/>
  </cols>
  <sheetData>
    <row r="1" ht="27.75" customHeight="1" s="55">
      <c r="A1" s="63" t="inlineStr">
        <is>
          <t>Employés</t>
        </is>
      </c>
    </row>
    <row r="2" ht="15" customHeight="1" s="55">
      <c r="A2" s="64" t="inlineStr">
        <is>
          <t>Une ligne par salarié. Les cellules jaunes sont des saisies. Les bleues se calculent toutes seules. Ne supprimez pas les formules.</t>
        </is>
      </c>
    </row>
    <row r="3"/>
    <row r="4" ht="36" customHeight="1" s="55">
      <c r="A4" s="74" t="inlineStr">
        <is>
          <t>Nom</t>
        </is>
      </c>
      <c r="B4" s="74" t="inlineStr">
        <is>
          <t>Date d’arrivée</t>
        </is>
      </c>
      <c r="C4" s="74" t="inlineStr">
        <is>
          <t>Date de départ</t>
        </is>
      </c>
      <c r="D4" s="74" t="inlineStr">
        <is>
          <t>Jours travaillés/semaine</t>
        </is>
      </c>
      <c r="E4" s="74" t="inlineStr">
        <is>
          <t>Droit annuel (jours ouvrés)</t>
        </is>
      </c>
      <c r="F4" s="74" t="inlineStr">
        <is>
          <t>Report de la période précédente</t>
        </is>
      </c>
      <c r="G4" s="74" t="inlineStr">
        <is>
          <t>Droit cette année</t>
        </is>
      </c>
      <c r="H4" s="74" t="inlineStr">
        <is>
          <t>Pris</t>
        </is>
      </c>
      <c r="I4" s="74" t="inlineStr">
        <is>
          <t>Réservé</t>
        </is>
      </c>
      <c r="J4" s="74" t="inlineStr">
        <is>
          <t>Restant</t>
        </is>
      </c>
    </row>
    <row r="5" ht="21.75" customHeight="1" s="55">
      <c r="A5" s="75" t="inlineStr">
        <is>
          <t>Camille Martin</t>
        </is>
      </c>
      <c r="B5" s="76" t="n">
        <v>44634</v>
      </c>
      <c r="C5" s="77" t="n"/>
      <c r="D5" s="78" t="n">
        <v>5</v>
      </c>
      <c r="E5" s="78" t="n">
        <v>28</v>
      </c>
      <c r="F5" s="78" t="n">
        <v>2</v>
      </c>
      <c r="G5" s="79">
        <f>IF($A5="","",ROUND($E5*MAX(0,MIN('1. Configuration'!$C$10,IF($C5="",'1. Configuration'!$C$10,$C5))-MAX('1. Configuration'!$C$9,$B5)+1)/('1. Configuration'!$C$10-'1. Configuration'!$C$9+1),1)+IF(AND($A5&lt;&gt;"",$B5&lt;='1. Configuration'!$C$9),$F5,0))</f>
        <v/>
      </c>
      <c r="H5" s="79">
        <f>IF($A5="","",SUMIFS('3. Registre des congés'!$E:$E,'3. Registre des congés'!$A:$A,$A5,'3. Registre des congés'!$B:$B,"Congé",'3. Registre des congés'!$F:$F,"Approuvé",'3. Registre des congés'!$C:$C,"&gt;="&amp;'1. Configuration'!$C$9,'3. Registre des congés'!$C:$C,"&lt;="&amp;'1. Configuration'!$C$10))</f>
        <v/>
      </c>
      <c r="I5" s="79">
        <f>IF($A5="","",SUMIFS('3. Registre des congés'!$E:$E,'3. Registre des congés'!$A:$A,$A5,'3. Registre des congés'!$B:$B,"Congé",'3. Registre des congés'!$F:$F,"En attente",'3. Registre des congés'!$C:$C,"&gt;="&amp;'1. Configuration'!$C$9,'3. Registre des congés'!$C:$C,"&lt;="&amp;'1. Configuration'!$C$10))</f>
        <v/>
      </c>
      <c r="J5" s="79">
        <f>IF($A5="","",$G5-$H5-$I5)</f>
        <v/>
      </c>
    </row>
    <row r="6" ht="21.75" customHeight="1" s="55">
      <c r="A6" s="75" t="inlineStr">
        <is>
          <t>Hugo Bernard</t>
        </is>
      </c>
      <c r="B6" s="76" t="n">
        <v>45444</v>
      </c>
      <c r="C6" s="77" t="n"/>
      <c r="D6" s="78" t="n">
        <v>5</v>
      </c>
      <c r="E6" s="78" t="n">
        <v>25</v>
      </c>
      <c r="F6" s="78" t="n">
        <v>0</v>
      </c>
      <c r="G6" s="79">
        <f>IF($A6="","",ROUND($E6*MAX(0,MIN('1. Configuration'!$C$10,IF($C6="",'1. Configuration'!$C$10,$C6))-MAX('1. Configuration'!$C$9,$B6)+1)/('1. Configuration'!$C$10-'1. Configuration'!$C$9+1),1)+IF(AND($A6&lt;&gt;"",$B6&lt;='1. Configuration'!$C$9),$F6,0))</f>
        <v/>
      </c>
      <c r="H6" s="79">
        <f>IF($A6="","",SUMIFS('3. Registre des congés'!$E:$E,'3. Registre des congés'!$A:$A,$A6,'3. Registre des congés'!$B:$B,"Congé",'3. Registre des congés'!$F:$F,"Approuvé",'3. Registre des congés'!$C:$C,"&gt;="&amp;'1. Configuration'!$C$9,'3. Registre des congés'!$C:$C,"&lt;="&amp;'1. Configuration'!$C$10))</f>
        <v/>
      </c>
      <c r="I6" s="79">
        <f>IF($A6="","",SUMIFS('3. Registre des congés'!$E:$E,'3. Registre des congés'!$A:$A,$A6,'3. Registre des congés'!$B:$B,"Congé",'3. Registre des congés'!$F:$F,"En attente",'3. Registre des congés'!$C:$C,"&gt;="&amp;'1. Configuration'!$C$9,'3. Registre des congés'!$C:$C,"&lt;="&amp;'1. Configuration'!$C$10))</f>
        <v/>
      </c>
      <c r="J6" s="79">
        <f>IF($A6="","",$G6-$H6-$I6)</f>
        <v/>
      </c>
    </row>
    <row r="7" ht="21.75" customHeight="1" s="55">
      <c r="A7" s="75" t="inlineStr">
        <is>
          <t>Léa Dubois</t>
        </is>
      </c>
      <c r="B7" s="76" t="n">
        <v>46249</v>
      </c>
      <c r="C7" s="77" t="n"/>
      <c r="D7" s="78" t="n">
        <v>5</v>
      </c>
      <c r="E7" s="78" t="n">
        <v>25</v>
      </c>
      <c r="F7" s="78" t="n">
        <v>0</v>
      </c>
      <c r="G7" s="79">
        <f>IF($A7="","",ROUND($E7*MAX(0,MIN('1. Configuration'!$C$10,IF($C7="",'1. Configuration'!$C$10,$C7))-MAX('1. Configuration'!$C$9,$B7)+1)/('1. Configuration'!$C$10-'1. Configuration'!$C$9+1),1)+IF(AND($A7&lt;&gt;"",$B7&lt;='1. Configuration'!$C$9),$F7,0))</f>
        <v/>
      </c>
      <c r="H7" s="79">
        <f>IF($A7="","",SUMIFS('3. Registre des congés'!$E:$E,'3. Registre des congés'!$A:$A,$A7,'3. Registre des congés'!$B:$B,"Congé",'3. Registre des congés'!$F:$F,"Approuvé",'3. Registre des congés'!$C:$C,"&gt;="&amp;'1. Configuration'!$C$9,'3. Registre des congés'!$C:$C,"&lt;="&amp;'1. Configuration'!$C$10))</f>
        <v/>
      </c>
      <c r="I7" s="79">
        <f>IF($A7="","",SUMIFS('3. Registre des congés'!$E:$E,'3. Registre des congés'!$A:$A,$A7,'3. Registre des congés'!$B:$B,"Congé",'3. Registre des congés'!$F:$F,"En attente",'3. Registre des congés'!$C:$C,"&gt;="&amp;'1. Configuration'!$C$9,'3. Registre des congés'!$C:$C,"&lt;="&amp;'1. Configuration'!$C$10))</f>
        <v/>
      </c>
      <c r="J7" s="79">
        <f>IF($A7="","",$G7-$H7-$I7)</f>
        <v/>
      </c>
    </row>
    <row r="8" ht="21.75" customHeight="1" s="55">
      <c r="A8" s="75" t="inlineStr">
        <is>
          <t>Tom Moreau</t>
        </is>
      </c>
      <c r="B8" s="76" t="n">
        <v>44417</v>
      </c>
      <c r="C8" s="77" t="n"/>
      <c r="D8" s="78" t="n">
        <v>3</v>
      </c>
      <c r="E8" s="78" t="n">
        <v>15</v>
      </c>
      <c r="F8" s="78" t="n">
        <v>1</v>
      </c>
      <c r="G8" s="79">
        <f>IF($A8="","",ROUND($E8*MAX(0,MIN('1. Configuration'!$C$10,IF($C8="",'1. Configuration'!$C$10,$C8))-MAX('1. Configuration'!$C$9,$B8)+1)/('1. Configuration'!$C$10-'1. Configuration'!$C$9+1),1)+IF(AND($A8&lt;&gt;"",$B8&lt;='1. Configuration'!$C$9),$F8,0))</f>
        <v/>
      </c>
      <c r="H8" s="79">
        <f>IF($A8="","",SUMIFS('3. Registre des congés'!$E:$E,'3. Registre des congés'!$A:$A,$A8,'3. Registre des congés'!$B:$B,"Congé",'3. Registre des congés'!$F:$F,"Approuvé",'3. Registre des congés'!$C:$C,"&gt;="&amp;'1. Configuration'!$C$9,'3. Registre des congés'!$C:$C,"&lt;="&amp;'1. Configuration'!$C$10))</f>
        <v/>
      </c>
      <c r="I8" s="79">
        <f>IF($A8="","",SUMIFS('3. Registre des congés'!$E:$E,'3. Registre des congés'!$A:$A,$A8,'3. Registre des congés'!$B:$B,"Congé",'3. Registre des congés'!$F:$F,"En attente",'3. Registre des congés'!$C:$C,"&gt;="&amp;'1. Configuration'!$C$9,'3. Registre des congés'!$C:$C,"&lt;="&amp;'1. Configuration'!$C$10))</f>
        <v/>
      </c>
      <c r="J8" s="79">
        <f>IF($A8="","",$G8-$H8-$I8)</f>
        <v/>
      </c>
    </row>
    <row r="9" ht="21.75" customHeight="1" s="55">
      <c r="A9" s="75" t="inlineStr">
        <is>
          <t>Emma Petit</t>
        </is>
      </c>
      <c r="B9" s="76" t="n">
        <v>43836</v>
      </c>
      <c r="C9" s="76" t="n">
        <v>46387</v>
      </c>
      <c r="D9" s="78" t="n">
        <v>5</v>
      </c>
      <c r="E9" s="78" t="n">
        <v>25</v>
      </c>
      <c r="F9" s="78" t="n">
        <v>0</v>
      </c>
      <c r="G9" s="79">
        <f>IF($A9="","",ROUND($E9*MAX(0,MIN('1. Configuration'!$C$10,IF($C9="",'1. Configuration'!$C$10,$C9))-MAX('1. Configuration'!$C$9,$B9)+1)/('1. Configuration'!$C$10-'1. Configuration'!$C$9+1),1)+IF(AND($A9&lt;&gt;"",$B9&lt;='1. Configuration'!$C$9),$F9,0))</f>
        <v/>
      </c>
      <c r="H9" s="79">
        <f>IF($A9="","",SUMIFS('3. Registre des congés'!$E:$E,'3. Registre des congés'!$A:$A,$A9,'3. Registre des congés'!$B:$B,"Congé",'3. Registre des congés'!$F:$F,"Approuvé",'3. Registre des congés'!$C:$C,"&gt;="&amp;'1. Configuration'!$C$9,'3. Registre des congés'!$C:$C,"&lt;="&amp;'1. Configuration'!$C$10))</f>
        <v/>
      </c>
      <c r="I9" s="79">
        <f>IF($A9="","",SUMIFS('3. Registre des congés'!$E:$E,'3. Registre des congés'!$A:$A,$A9,'3. Registre des congés'!$B:$B,"Congé",'3. Registre des congés'!$F:$F,"En attente",'3. Registre des congés'!$C:$C,"&gt;="&amp;'1. Configuration'!$C$9,'3. Registre des congés'!$C:$C,"&lt;="&amp;'1. Configuration'!$C$10))</f>
        <v/>
      </c>
      <c r="J9" s="79">
        <f>IF($A9="","",$G9-$H9-$I9)</f>
        <v/>
      </c>
    </row>
    <row r="10" ht="21.75" customHeight="1" s="55">
      <c r="A10" s="75" t="n"/>
      <c r="B10" s="77" t="n"/>
      <c r="C10" s="77" t="n"/>
      <c r="D10" s="78" t="n"/>
      <c r="E10" s="78" t="n"/>
      <c r="F10" s="78" t="n"/>
      <c r="G10" s="79">
        <f>IF($A10="","",ROUND($E10*MAX(0,MIN('1. Configuration'!$C$10,IF($C10="",'1. Configuration'!$C$10,$C10))-MAX('1. Configuration'!$C$9,$B10)+1)/('1. Configuration'!$C$10-'1. Configuration'!$C$9+1),1)+IF(AND($A10&lt;&gt;"",$B10&lt;='1. Configuration'!$C$9),$F10,0))</f>
        <v/>
      </c>
      <c r="H10" s="79">
        <f>IF($A10="","",SUMIFS('3. Registre des congés'!$E:$E,'3. Registre des congés'!$A:$A,$A10,'3. Registre des congés'!$B:$B,"Congé",'3. Registre des congés'!$F:$F,"Approuvé",'3. Registre des congés'!$C:$C,"&gt;="&amp;'1. Configuration'!$C$9,'3. Registre des congés'!$C:$C,"&lt;="&amp;'1. Configuration'!$C$10))</f>
        <v/>
      </c>
      <c r="I10" s="79">
        <f>IF($A10="","",SUMIFS('3. Registre des congés'!$E:$E,'3. Registre des congés'!$A:$A,$A10,'3. Registre des congés'!$B:$B,"Congé",'3. Registre des congés'!$F:$F,"En attente",'3. Registre des congés'!$C:$C,"&gt;="&amp;'1. Configuration'!$C$9,'3. Registre des congés'!$C:$C,"&lt;="&amp;'1. Configuration'!$C$10))</f>
        <v/>
      </c>
      <c r="J10" s="79">
        <f>IF($A10="","",$G10-$H10-$I10)</f>
        <v/>
      </c>
    </row>
    <row r="11" ht="21.75" customHeight="1" s="55">
      <c r="A11" s="75" t="n"/>
      <c r="B11" s="77" t="n"/>
      <c r="C11" s="77" t="n"/>
      <c r="D11" s="78" t="n"/>
      <c r="E11" s="78" t="n"/>
      <c r="F11" s="78" t="n"/>
      <c r="G11" s="79">
        <f>IF($A11="","",ROUND($E11*MAX(0,MIN('1. Configuration'!$C$10,IF($C11="",'1. Configuration'!$C$10,$C11))-MAX('1. Configuration'!$C$9,$B11)+1)/('1. Configuration'!$C$10-'1. Configuration'!$C$9+1),1)+IF(AND($A11&lt;&gt;"",$B11&lt;='1. Configuration'!$C$9),$F11,0))</f>
        <v/>
      </c>
      <c r="H11" s="79">
        <f>IF($A11="","",SUMIFS('3. Registre des congés'!$E:$E,'3. Registre des congés'!$A:$A,$A11,'3. Registre des congés'!$B:$B,"Congé",'3. Registre des congés'!$F:$F,"Approuvé",'3. Registre des congés'!$C:$C,"&gt;="&amp;'1. Configuration'!$C$9,'3. Registre des congés'!$C:$C,"&lt;="&amp;'1. Configuration'!$C$10))</f>
        <v/>
      </c>
      <c r="I11" s="79">
        <f>IF($A11="","",SUMIFS('3. Registre des congés'!$E:$E,'3. Registre des congés'!$A:$A,$A11,'3. Registre des congés'!$B:$B,"Congé",'3. Registre des congés'!$F:$F,"En attente",'3. Registre des congés'!$C:$C,"&gt;="&amp;'1. Configuration'!$C$9,'3. Registre des congés'!$C:$C,"&lt;="&amp;'1. Configuration'!$C$10))</f>
        <v/>
      </c>
      <c r="J11" s="79">
        <f>IF($A11="","",$G11-$H11-$I11)</f>
        <v/>
      </c>
    </row>
    <row r="12" ht="21.75" customHeight="1" s="55">
      <c r="A12" s="75" t="n"/>
      <c r="B12" s="77" t="n"/>
      <c r="C12" s="77" t="n"/>
      <c r="D12" s="78" t="n"/>
      <c r="E12" s="78" t="n"/>
      <c r="F12" s="78" t="n"/>
      <c r="G12" s="79">
        <f>IF($A12="","",ROUND($E12*MAX(0,MIN('1. Configuration'!$C$10,IF($C12="",'1. Configuration'!$C$10,$C12))-MAX('1. Configuration'!$C$9,$B12)+1)/('1. Configuration'!$C$10-'1. Configuration'!$C$9+1),1)+IF(AND($A12&lt;&gt;"",$B12&lt;='1. Configuration'!$C$9),$F12,0))</f>
        <v/>
      </c>
      <c r="H12" s="79">
        <f>IF($A12="","",SUMIFS('3. Registre des congés'!$E:$E,'3. Registre des congés'!$A:$A,$A12,'3. Registre des congés'!$B:$B,"Congé",'3. Registre des congés'!$F:$F,"Approuvé",'3. Registre des congés'!$C:$C,"&gt;="&amp;'1. Configuration'!$C$9,'3. Registre des congés'!$C:$C,"&lt;="&amp;'1. Configuration'!$C$10))</f>
        <v/>
      </c>
      <c r="I12" s="79">
        <f>IF($A12="","",SUMIFS('3. Registre des congés'!$E:$E,'3. Registre des congés'!$A:$A,$A12,'3. Registre des congés'!$B:$B,"Congé",'3. Registre des congés'!$F:$F,"En attente",'3. Registre des congés'!$C:$C,"&gt;="&amp;'1. Configuration'!$C$9,'3. Registre des congés'!$C:$C,"&lt;="&amp;'1. Configuration'!$C$10))</f>
        <v/>
      </c>
      <c r="J12" s="79">
        <f>IF($A12="","",$G12-$H12-$I12)</f>
        <v/>
      </c>
    </row>
    <row r="13" ht="21.75" customHeight="1" s="55">
      <c r="A13" s="75" t="n"/>
      <c r="B13" s="77" t="n"/>
      <c r="C13" s="77" t="n"/>
      <c r="D13" s="78" t="n"/>
      <c r="E13" s="78" t="n"/>
      <c r="F13" s="78" t="n"/>
      <c r="G13" s="79">
        <f>IF($A13="","",ROUND($E13*MAX(0,MIN('1. Configuration'!$C$10,IF($C13="",'1. Configuration'!$C$10,$C13))-MAX('1. Configuration'!$C$9,$B13)+1)/('1. Configuration'!$C$10-'1. Configuration'!$C$9+1),1)+IF(AND($A13&lt;&gt;"",$B13&lt;='1. Configuration'!$C$9),$F13,0))</f>
        <v/>
      </c>
      <c r="H13" s="79">
        <f>IF($A13="","",SUMIFS('3. Registre des congés'!$E:$E,'3. Registre des congés'!$A:$A,$A13,'3. Registre des congés'!$B:$B,"Congé",'3. Registre des congés'!$F:$F,"Approuvé",'3. Registre des congés'!$C:$C,"&gt;="&amp;'1. Configuration'!$C$9,'3. Registre des congés'!$C:$C,"&lt;="&amp;'1. Configuration'!$C$10))</f>
        <v/>
      </c>
      <c r="I13" s="79">
        <f>IF($A13="","",SUMIFS('3. Registre des congés'!$E:$E,'3. Registre des congés'!$A:$A,$A13,'3. Registre des congés'!$B:$B,"Congé",'3. Registre des congés'!$F:$F,"En attente",'3. Registre des congés'!$C:$C,"&gt;="&amp;'1. Configuration'!$C$9,'3. Registre des congés'!$C:$C,"&lt;="&amp;'1. Configuration'!$C$10))</f>
        <v/>
      </c>
      <c r="J13" s="79">
        <f>IF($A13="","",$G13-$H13-$I13)</f>
        <v/>
      </c>
    </row>
    <row r="14" ht="21.75" customHeight="1" s="55">
      <c r="A14" s="75" t="n"/>
      <c r="B14" s="77" t="n"/>
      <c r="C14" s="77" t="n"/>
      <c r="D14" s="78" t="n"/>
      <c r="E14" s="78" t="n"/>
      <c r="F14" s="78" t="n"/>
      <c r="G14" s="79">
        <f>IF($A14="","",ROUND($E14*MAX(0,MIN('1. Configuration'!$C$10,IF($C14="",'1. Configuration'!$C$10,$C14))-MAX('1. Configuration'!$C$9,$B14)+1)/('1. Configuration'!$C$10-'1. Configuration'!$C$9+1),1)+IF(AND($A14&lt;&gt;"",$B14&lt;='1. Configuration'!$C$9),$F14,0))</f>
        <v/>
      </c>
      <c r="H14" s="79">
        <f>IF($A14="","",SUMIFS('3. Registre des congés'!$E:$E,'3. Registre des congés'!$A:$A,$A14,'3. Registre des congés'!$B:$B,"Congé",'3. Registre des congés'!$F:$F,"Approuvé",'3. Registre des congés'!$C:$C,"&gt;="&amp;'1. Configuration'!$C$9,'3. Registre des congés'!$C:$C,"&lt;="&amp;'1. Configuration'!$C$10))</f>
        <v/>
      </c>
      <c r="I14" s="79">
        <f>IF($A14="","",SUMIFS('3. Registre des congés'!$E:$E,'3. Registre des congés'!$A:$A,$A14,'3. Registre des congés'!$B:$B,"Congé",'3. Registre des congés'!$F:$F,"En attente",'3. Registre des congés'!$C:$C,"&gt;="&amp;'1. Configuration'!$C$9,'3. Registre des congés'!$C:$C,"&lt;="&amp;'1. Configuration'!$C$10))</f>
        <v/>
      </c>
      <c r="J14" s="79">
        <f>IF($A14="","",$G14-$H14-$I14)</f>
        <v/>
      </c>
    </row>
    <row r="15" ht="21.75" customHeight="1" s="55">
      <c r="A15" s="75" t="n"/>
      <c r="B15" s="77" t="n"/>
      <c r="C15" s="77" t="n"/>
      <c r="D15" s="78" t="n"/>
      <c r="E15" s="78" t="n"/>
      <c r="F15" s="78" t="n"/>
      <c r="G15" s="79">
        <f>IF($A15="","",ROUND($E15*MAX(0,MIN('1. Configuration'!$C$10,IF($C15="",'1. Configuration'!$C$10,$C15))-MAX('1. Configuration'!$C$9,$B15)+1)/('1. Configuration'!$C$10-'1. Configuration'!$C$9+1),1)+IF(AND($A15&lt;&gt;"",$B15&lt;='1. Configuration'!$C$9),$F15,0))</f>
        <v/>
      </c>
      <c r="H15" s="79">
        <f>IF($A15="","",SUMIFS('3. Registre des congés'!$E:$E,'3. Registre des congés'!$A:$A,$A15,'3. Registre des congés'!$B:$B,"Congé",'3. Registre des congés'!$F:$F,"Approuvé",'3. Registre des congés'!$C:$C,"&gt;="&amp;'1. Configuration'!$C$9,'3. Registre des congés'!$C:$C,"&lt;="&amp;'1. Configuration'!$C$10))</f>
        <v/>
      </c>
      <c r="I15" s="79">
        <f>IF($A15="","",SUMIFS('3. Registre des congés'!$E:$E,'3. Registre des congés'!$A:$A,$A15,'3. Registre des congés'!$B:$B,"Congé",'3. Registre des congés'!$F:$F,"En attente",'3. Registre des congés'!$C:$C,"&gt;="&amp;'1. Configuration'!$C$9,'3. Registre des congés'!$C:$C,"&lt;="&amp;'1. Configuration'!$C$10))</f>
        <v/>
      </c>
      <c r="J15" s="79">
        <f>IF($A15="","",$G15-$H15-$I15)</f>
        <v/>
      </c>
    </row>
    <row r="16" ht="21.75" customHeight="1" s="55">
      <c r="A16" s="75" t="n"/>
      <c r="B16" s="77" t="n"/>
      <c r="C16" s="77" t="n"/>
      <c r="D16" s="78" t="n"/>
      <c r="E16" s="78" t="n"/>
      <c r="F16" s="78" t="n"/>
      <c r="G16" s="79">
        <f>IF($A16="","",ROUND($E16*MAX(0,MIN('1. Configuration'!$C$10,IF($C16="",'1. Configuration'!$C$10,$C16))-MAX('1. Configuration'!$C$9,$B16)+1)/('1. Configuration'!$C$10-'1. Configuration'!$C$9+1),1)+IF(AND($A16&lt;&gt;"",$B16&lt;='1. Configuration'!$C$9),$F16,0))</f>
        <v/>
      </c>
      <c r="H16" s="79">
        <f>IF($A16="","",SUMIFS('3. Registre des congés'!$E:$E,'3. Registre des congés'!$A:$A,$A16,'3. Registre des congés'!$B:$B,"Congé",'3. Registre des congés'!$F:$F,"Approuvé",'3. Registre des congés'!$C:$C,"&gt;="&amp;'1. Configuration'!$C$9,'3. Registre des congés'!$C:$C,"&lt;="&amp;'1. Configuration'!$C$10))</f>
        <v/>
      </c>
      <c r="I16" s="79">
        <f>IF($A16="","",SUMIFS('3. Registre des congés'!$E:$E,'3. Registre des congés'!$A:$A,$A16,'3. Registre des congés'!$B:$B,"Congé",'3. Registre des congés'!$F:$F,"En attente",'3. Registre des congés'!$C:$C,"&gt;="&amp;'1. Configuration'!$C$9,'3. Registre des congés'!$C:$C,"&lt;="&amp;'1. Configuration'!$C$10))</f>
        <v/>
      </c>
      <c r="J16" s="79">
        <f>IF($A16="","",$G16-$H16-$I16)</f>
        <v/>
      </c>
    </row>
    <row r="17" ht="21.75" customHeight="1" s="55">
      <c r="A17" s="75" t="n"/>
      <c r="B17" s="77" t="n"/>
      <c r="C17" s="77" t="n"/>
      <c r="D17" s="78" t="n"/>
      <c r="E17" s="78" t="n"/>
      <c r="F17" s="78" t="n"/>
      <c r="G17" s="79">
        <f>IF($A17="","",ROUND($E17*MAX(0,MIN('1. Configuration'!$C$10,IF($C17="",'1. Configuration'!$C$10,$C17))-MAX('1. Configuration'!$C$9,$B17)+1)/('1. Configuration'!$C$10-'1. Configuration'!$C$9+1),1)+IF(AND($A17&lt;&gt;"",$B17&lt;='1. Configuration'!$C$9),$F17,0))</f>
        <v/>
      </c>
      <c r="H17" s="79">
        <f>IF($A17="","",SUMIFS('3. Registre des congés'!$E:$E,'3. Registre des congés'!$A:$A,$A17,'3. Registre des congés'!$B:$B,"Congé",'3. Registre des congés'!$F:$F,"Approuvé",'3. Registre des congés'!$C:$C,"&gt;="&amp;'1. Configuration'!$C$9,'3. Registre des congés'!$C:$C,"&lt;="&amp;'1. Configuration'!$C$10))</f>
        <v/>
      </c>
      <c r="I17" s="79">
        <f>IF($A17="","",SUMIFS('3. Registre des congés'!$E:$E,'3. Registre des congés'!$A:$A,$A17,'3. Registre des congés'!$B:$B,"Congé",'3. Registre des congés'!$F:$F,"En attente",'3. Registre des congés'!$C:$C,"&gt;="&amp;'1. Configuration'!$C$9,'3. Registre des congés'!$C:$C,"&lt;="&amp;'1. Configuration'!$C$10))</f>
        <v/>
      </c>
      <c r="J17" s="79">
        <f>IF($A17="","",$G17-$H17-$I17)</f>
        <v/>
      </c>
    </row>
    <row r="18" ht="21.75" customHeight="1" s="55">
      <c r="A18" s="75" t="n"/>
      <c r="B18" s="77" t="n"/>
      <c r="C18" s="77" t="n"/>
      <c r="D18" s="78" t="n"/>
      <c r="E18" s="78" t="n"/>
      <c r="F18" s="78" t="n"/>
      <c r="G18" s="79">
        <f>IF($A18="","",ROUND($E18*MAX(0,MIN('1. Configuration'!$C$10,IF($C18="",'1. Configuration'!$C$10,$C18))-MAX('1. Configuration'!$C$9,$B18)+1)/('1. Configuration'!$C$10-'1. Configuration'!$C$9+1),1)+IF(AND($A18&lt;&gt;"",$B18&lt;='1. Configuration'!$C$9),$F18,0))</f>
        <v/>
      </c>
      <c r="H18" s="79">
        <f>IF($A18="","",SUMIFS('3. Registre des congés'!$E:$E,'3. Registre des congés'!$A:$A,$A18,'3. Registre des congés'!$B:$B,"Congé",'3. Registre des congés'!$F:$F,"Approuvé",'3. Registre des congés'!$C:$C,"&gt;="&amp;'1. Configuration'!$C$9,'3. Registre des congés'!$C:$C,"&lt;="&amp;'1. Configuration'!$C$10))</f>
        <v/>
      </c>
      <c r="I18" s="79">
        <f>IF($A18="","",SUMIFS('3. Registre des congés'!$E:$E,'3. Registre des congés'!$A:$A,$A18,'3. Registre des congés'!$B:$B,"Congé",'3. Registre des congés'!$F:$F,"En attente",'3. Registre des congés'!$C:$C,"&gt;="&amp;'1. Configuration'!$C$9,'3. Registre des congés'!$C:$C,"&lt;="&amp;'1. Configuration'!$C$10))</f>
        <v/>
      </c>
      <c r="J18" s="79">
        <f>IF($A18="","",$G18-$H18-$I18)</f>
        <v/>
      </c>
    </row>
    <row r="19" ht="21.75" customHeight="1" s="55">
      <c r="A19" s="75" t="n"/>
      <c r="B19" s="77" t="n"/>
      <c r="C19" s="77" t="n"/>
      <c r="D19" s="78" t="n"/>
      <c r="E19" s="78" t="n"/>
      <c r="F19" s="78" t="n"/>
      <c r="G19" s="79">
        <f>IF($A19="","",ROUND($E19*MAX(0,MIN('1. Configuration'!$C$10,IF($C19="",'1. Configuration'!$C$10,$C19))-MAX('1. Configuration'!$C$9,$B19)+1)/('1. Configuration'!$C$10-'1. Configuration'!$C$9+1),1)+IF(AND($A19&lt;&gt;"",$B19&lt;='1. Configuration'!$C$9),$F19,0))</f>
        <v/>
      </c>
      <c r="H19" s="79">
        <f>IF($A19="","",SUMIFS('3. Registre des congés'!$E:$E,'3. Registre des congés'!$A:$A,$A19,'3. Registre des congés'!$B:$B,"Congé",'3. Registre des congés'!$F:$F,"Approuvé",'3. Registre des congés'!$C:$C,"&gt;="&amp;'1. Configuration'!$C$9,'3. Registre des congés'!$C:$C,"&lt;="&amp;'1. Configuration'!$C$10))</f>
        <v/>
      </c>
      <c r="I19" s="79">
        <f>IF($A19="","",SUMIFS('3. Registre des congés'!$E:$E,'3. Registre des congés'!$A:$A,$A19,'3. Registre des congés'!$B:$B,"Congé",'3. Registre des congés'!$F:$F,"En attente",'3. Registre des congés'!$C:$C,"&gt;="&amp;'1. Configuration'!$C$9,'3. Registre des congés'!$C:$C,"&lt;="&amp;'1. Configuration'!$C$10))</f>
        <v/>
      </c>
      <c r="J19" s="79">
        <f>IF($A19="","",$G19-$H19-$I19)</f>
        <v/>
      </c>
    </row>
    <row r="20" ht="21.75" customHeight="1" s="55">
      <c r="A20" s="75" t="n"/>
      <c r="B20" s="77" t="n"/>
      <c r="C20" s="77" t="n"/>
      <c r="D20" s="78" t="n"/>
      <c r="E20" s="78" t="n"/>
      <c r="F20" s="78" t="n"/>
      <c r="G20" s="79">
        <f>IF($A20="","",ROUND($E20*MAX(0,MIN('1. Configuration'!$C$10,IF($C20="",'1. Configuration'!$C$10,$C20))-MAX('1. Configuration'!$C$9,$B20)+1)/('1. Configuration'!$C$10-'1. Configuration'!$C$9+1),1)+IF(AND($A20&lt;&gt;"",$B20&lt;='1. Configuration'!$C$9),$F20,0))</f>
        <v/>
      </c>
      <c r="H20" s="79">
        <f>IF($A20="","",SUMIFS('3. Registre des congés'!$E:$E,'3. Registre des congés'!$A:$A,$A20,'3. Registre des congés'!$B:$B,"Congé",'3. Registre des congés'!$F:$F,"Approuvé",'3. Registre des congés'!$C:$C,"&gt;="&amp;'1. Configuration'!$C$9,'3. Registre des congés'!$C:$C,"&lt;="&amp;'1. Configuration'!$C$10))</f>
        <v/>
      </c>
      <c r="I20" s="79">
        <f>IF($A20="","",SUMIFS('3. Registre des congés'!$E:$E,'3. Registre des congés'!$A:$A,$A20,'3. Registre des congés'!$B:$B,"Congé",'3. Registre des congés'!$F:$F,"En attente",'3. Registre des congés'!$C:$C,"&gt;="&amp;'1. Configuration'!$C$9,'3. Registre des congés'!$C:$C,"&lt;="&amp;'1. Configuration'!$C$10))</f>
        <v/>
      </c>
      <c r="J20" s="79">
        <f>IF($A20="","",$G20-$H20-$I20)</f>
        <v/>
      </c>
    </row>
    <row r="21" ht="21.75" customHeight="1" s="55">
      <c r="A21" s="75" t="n"/>
      <c r="B21" s="77" t="n"/>
      <c r="C21" s="77" t="n"/>
      <c r="D21" s="78" t="n"/>
      <c r="E21" s="78" t="n"/>
      <c r="F21" s="78" t="n"/>
      <c r="G21" s="79">
        <f>IF($A21="","",ROUND($E21*MAX(0,MIN('1. Configuration'!$C$10,IF($C21="",'1. Configuration'!$C$10,$C21))-MAX('1. Configuration'!$C$9,$B21)+1)/('1. Configuration'!$C$10-'1. Configuration'!$C$9+1),1)+IF(AND($A21&lt;&gt;"",$B21&lt;='1. Configuration'!$C$9),$F21,0))</f>
        <v/>
      </c>
      <c r="H21" s="79">
        <f>IF($A21="","",SUMIFS('3. Registre des congés'!$E:$E,'3. Registre des congés'!$A:$A,$A21,'3. Registre des congés'!$B:$B,"Congé",'3. Registre des congés'!$F:$F,"Approuvé",'3. Registre des congés'!$C:$C,"&gt;="&amp;'1. Configuration'!$C$9,'3. Registre des congés'!$C:$C,"&lt;="&amp;'1. Configuration'!$C$10))</f>
        <v/>
      </c>
      <c r="I21" s="79">
        <f>IF($A21="","",SUMIFS('3. Registre des congés'!$E:$E,'3. Registre des congés'!$A:$A,$A21,'3. Registre des congés'!$B:$B,"Congé",'3. Registre des congés'!$F:$F,"En attente",'3. Registre des congés'!$C:$C,"&gt;="&amp;'1. Configuration'!$C$9,'3. Registre des congés'!$C:$C,"&lt;="&amp;'1. Configuration'!$C$10))</f>
        <v/>
      </c>
      <c r="J21" s="79">
        <f>IF($A21="","",$G21-$H21-$I21)</f>
        <v/>
      </c>
    </row>
    <row r="22" ht="21.75" customHeight="1" s="55">
      <c r="A22" s="75" t="n"/>
      <c r="B22" s="77" t="n"/>
      <c r="C22" s="77" t="n"/>
      <c r="D22" s="78" t="n"/>
      <c r="E22" s="78" t="n"/>
      <c r="F22" s="78" t="n"/>
      <c r="G22" s="79">
        <f>IF($A22="","",ROUND($E22*MAX(0,MIN('1. Configuration'!$C$10,IF($C22="",'1. Configuration'!$C$10,$C22))-MAX('1. Configuration'!$C$9,$B22)+1)/('1. Configuration'!$C$10-'1. Configuration'!$C$9+1),1)+IF(AND($A22&lt;&gt;"",$B22&lt;='1. Configuration'!$C$9),$F22,0))</f>
        <v/>
      </c>
      <c r="H22" s="79">
        <f>IF($A22="","",SUMIFS('3. Registre des congés'!$E:$E,'3. Registre des congés'!$A:$A,$A22,'3. Registre des congés'!$B:$B,"Congé",'3. Registre des congés'!$F:$F,"Approuvé",'3. Registre des congés'!$C:$C,"&gt;="&amp;'1. Configuration'!$C$9,'3. Registre des congés'!$C:$C,"&lt;="&amp;'1. Configuration'!$C$10))</f>
        <v/>
      </c>
      <c r="I22" s="79">
        <f>IF($A22="","",SUMIFS('3. Registre des congés'!$E:$E,'3. Registre des congés'!$A:$A,$A22,'3. Registre des congés'!$B:$B,"Congé",'3. Registre des congés'!$F:$F,"En attente",'3. Registre des congés'!$C:$C,"&gt;="&amp;'1. Configuration'!$C$9,'3. Registre des congés'!$C:$C,"&lt;="&amp;'1. Configuration'!$C$10))</f>
        <v/>
      </c>
      <c r="J22" s="79">
        <f>IF($A22="","",$G22-$H22-$I22)</f>
        <v/>
      </c>
    </row>
    <row r="23" ht="21.75" customHeight="1" s="55">
      <c r="A23" s="75" t="n"/>
      <c r="B23" s="77" t="n"/>
      <c r="C23" s="77" t="n"/>
      <c r="D23" s="78" t="n"/>
      <c r="E23" s="78" t="n"/>
      <c r="F23" s="78" t="n"/>
      <c r="G23" s="79">
        <f>IF($A23="","",ROUND($E23*MAX(0,MIN('1. Configuration'!$C$10,IF($C23="",'1. Configuration'!$C$10,$C23))-MAX('1. Configuration'!$C$9,$B23)+1)/('1. Configuration'!$C$10-'1. Configuration'!$C$9+1),1)+IF(AND($A23&lt;&gt;"",$B23&lt;='1. Configuration'!$C$9),$F23,0))</f>
        <v/>
      </c>
      <c r="H23" s="79">
        <f>IF($A23="","",SUMIFS('3. Registre des congés'!$E:$E,'3. Registre des congés'!$A:$A,$A23,'3. Registre des congés'!$B:$B,"Congé",'3. Registre des congés'!$F:$F,"Approuvé",'3. Registre des congés'!$C:$C,"&gt;="&amp;'1. Configuration'!$C$9,'3. Registre des congés'!$C:$C,"&lt;="&amp;'1. Configuration'!$C$10))</f>
        <v/>
      </c>
      <c r="I23" s="79">
        <f>IF($A23="","",SUMIFS('3. Registre des congés'!$E:$E,'3. Registre des congés'!$A:$A,$A23,'3. Registre des congés'!$B:$B,"Congé",'3. Registre des congés'!$F:$F,"En attente",'3. Registre des congés'!$C:$C,"&gt;="&amp;'1. Configuration'!$C$9,'3. Registre des congés'!$C:$C,"&lt;="&amp;'1. Configuration'!$C$10))</f>
        <v/>
      </c>
      <c r="J23" s="79">
        <f>IF($A23="","",$G23-$H23-$I23)</f>
        <v/>
      </c>
    </row>
    <row r="24" ht="21.75" customHeight="1" s="55">
      <c r="A24" s="75" t="n"/>
      <c r="B24" s="77" t="n"/>
      <c r="C24" s="77" t="n"/>
      <c r="D24" s="78" t="n"/>
      <c r="E24" s="78" t="n"/>
      <c r="F24" s="78" t="n"/>
      <c r="G24" s="79">
        <f>IF($A24="","",ROUND($E24*MAX(0,MIN('1. Configuration'!$C$10,IF($C24="",'1. Configuration'!$C$10,$C24))-MAX('1. Configuration'!$C$9,$B24)+1)/('1. Configuration'!$C$10-'1. Configuration'!$C$9+1),1)+IF(AND($A24&lt;&gt;"",$B24&lt;='1. Configuration'!$C$9),$F24,0))</f>
        <v/>
      </c>
      <c r="H24" s="79">
        <f>IF($A24="","",SUMIFS('3. Registre des congés'!$E:$E,'3. Registre des congés'!$A:$A,$A24,'3. Registre des congés'!$B:$B,"Congé",'3. Registre des congés'!$F:$F,"Approuvé",'3. Registre des congés'!$C:$C,"&gt;="&amp;'1. Configuration'!$C$9,'3. Registre des congés'!$C:$C,"&lt;="&amp;'1. Configuration'!$C$10))</f>
        <v/>
      </c>
      <c r="I24" s="79">
        <f>IF($A24="","",SUMIFS('3. Registre des congés'!$E:$E,'3. Registre des congés'!$A:$A,$A24,'3. Registre des congés'!$B:$B,"Congé",'3. Registre des congés'!$F:$F,"En attente",'3. Registre des congés'!$C:$C,"&gt;="&amp;'1. Configuration'!$C$9,'3. Registre des congés'!$C:$C,"&lt;="&amp;'1. Configuration'!$C$10))</f>
        <v/>
      </c>
      <c r="J24" s="79">
        <f>IF($A24="","",$G24-$H24-$I24)</f>
        <v/>
      </c>
    </row>
    <row r="25" ht="21.75" customHeight="1" s="55">
      <c r="A25" s="75" t="n"/>
      <c r="B25" s="77" t="n"/>
      <c r="C25" s="77" t="n"/>
      <c r="D25" s="78" t="n"/>
      <c r="E25" s="78" t="n"/>
      <c r="F25" s="78" t="n"/>
      <c r="G25" s="79">
        <f>IF($A25="","",ROUND($E25*MAX(0,MIN('1. Configuration'!$C$10,IF($C25="",'1. Configuration'!$C$10,$C25))-MAX('1. Configuration'!$C$9,$B25)+1)/('1. Configuration'!$C$10-'1. Configuration'!$C$9+1),1)+IF(AND($A25&lt;&gt;"",$B25&lt;='1. Configuration'!$C$9),$F25,0))</f>
        <v/>
      </c>
      <c r="H25" s="79">
        <f>IF($A25="","",SUMIFS('3. Registre des congés'!$E:$E,'3. Registre des congés'!$A:$A,$A25,'3. Registre des congés'!$B:$B,"Congé",'3. Registre des congés'!$F:$F,"Approuvé",'3. Registre des congés'!$C:$C,"&gt;="&amp;'1. Configuration'!$C$9,'3. Registre des congés'!$C:$C,"&lt;="&amp;'1. Configuration'!$C$10))</f>
        <v/>
      </c>
      <c r="I25" s="79">
        <f>IF($A25="","",SUMIFS('3. Registre des congés'!$E:$E,'3. Registre des congés'!$A:$A,$A25,'3. Registre des congés'!$B:$B,"Congé",'3. Registre des congés'!$F:$F,"En attente",'3. Registre des congés'!$C:$C,"&gt;="&amp;'1. Configuration'!$C$9,'3. Registre des congés'!$C:$C,"&lt;="&amp;'1. Configuration'!$C$10))</f>
        <v/>
      </c>
      <c r="J25" s="79">
        <f>IF($A25="","",$G25-$H25-$I25)</f>
        <v/>
      </c>
    </row>
    <row r="26" ht="21.75" customHeight="1" s="55">
      <c r="A26" s="75" t="n"/>
      <c r="B26" s="77" t="n"/>
      <c r="C26" s="77" t="n"/>
      <c r="D26" s="78" t="n"/>
      <c r="E26" s="78" t="n"/>
      <c r="F26" s="78" t="n"/>
      <c r="G26" s="79">
        <f>IF($A26="","",ROUND($E26*MAX(0,MIN('1. Configuration'!$C$10,IF($C26="",'1. Configuration'!$C$10,$C26))-MAX('1. Configuration'!$C$9,$B26)+1)/('1. Configuration'!$C$10-'1. Configuration'!$C$9+1),1)+IF(AND($A26&lt;&gt;"",$B26&lt;='1. Configuration'!$C$9),$F26,0))</f>
        <v/>
      </c>
      <c r="H26" s="79">
        <f>IF($A26="","",SUMIFS('3. Registre des congés'!$E:$E,'3. Registre des congés'!$A:$A,$A26,'3. Registre des congés'!$B:$B,"Congé",'3. Registre des congés'!$F:$F,"Approuvé",'3. Registre des congés'!$C:$C,"&gt;="&amp;'1. Configuration'!$C$9,'3. Registre des congés'!$C:$C,"&lt;="&amp;'1. Configuration'!$C$10))</f>
        <v/>
      </c>
      <c r="I26" s="79">
        <f>IF($A26="","",SUMIFS('3. Registre des congés'!$E:$E,'3. Registre des congés'!$A:$A,$A26,'3. Registre des congés'!$B:$B,"Congé",'3. Registre des congés'!$F:$F,"En attente",'3. Registre des congés'!$C:$C,"&gt;="&amp;'1. Configuration'!$C$9,'3. Registre des congés'!$C:$C,"&lt;="&amp;'1. Configuration'!$C$10))</f>
        <v/>
      </c>
      <c r="J26" s="79">
        <f>IF($A26="","",$G26-$H26-$I26)</f>
        <v/>
      </c>
    </row>
    <row r="27" ht="21.75" customHeight="1" s="55">
      <c r="A27" s="75" t="n"/>
      <c r="B27" s="77" t="n"/>
      <c r="C27" s="77" t="n"/>
      <c r="D27" s="78" t="n"/>
      <c r="E27" s="78" t="n"/>
      <c r="F27" s="78" t="n"/>
      <c r="G27" s="79">
        <f>IF($A27="","",ROUND($E27*MAX(0,MIN('1. Configuration'!$C$10,IF($C27="",'1. Configuration'!$C$10,$C27))-MAX('1. Configuration'!$C$9,$B27)+1)/('1. Configuration'!$C$10-'1. Configuration'!$C$9+1),1)+IF(AND($A27&lt;&gt;"",$B27&lt;='1. Configuration'!$C$9),$F27,0))</f>
        <v/>
      </c>
      <c r="H27" s="79">
        <f>IF($A27="","",SUMIFS('3. Registre des congés'!$E:$E,'3. Registre des congés'!$A:$A,$A27,'3. Registre des congés'!$B:$B,"Congé",'3. Registre des congés'!$F:$F,"Approuvé",'3. Registre des congés'!$C:$C,"&gt;="&amp;'1. Configuration'!$C$9,'3. Registre des congés'!$C:$C,"&lt;="&amp;'1. Configuration'!$C$10))</f>
        <v/>
      </c>
      <c r="I27" s="79">
        <f>IF($A27="","",SUMIFS('3. Registre des congés'!$E:$E,'3. Registre des congés'!$A:$A,$A27,'3. Registre des congés'!$B:$B,"Congé",'3. Registre des congés'!$F:$F,"En attente",'3. Registre des congés'!$C:$C,"&gt;="&amp;'1. Configuration'!$C$9,'3. Registre des congés'!$C:$C,"&lt;="&amp;'1. Configuration'!$C$10))</f>
        <v/>
      </c>
      <c r="J27" s="79">
        <f>IF($A27="","",$G27-$H27-$I27)</f>
        <v/>
      </c>
    </row>
    <row r="28" ht="21.75" customHeight="1" s="55">
      <c r="A28" s="75" t="n"/>
      <c r="B28" s="77" t="n"/>
      <c r="C28" s="77" t="n"/>
      <c r="D28" s="78" t="n"/>
      <c r="E28" s="78" t="n"/>
      <c r="F28" s="78" t="n"/>
      <c r="G28" s="79">
        <f>IF($A28="","",ROUND($E28*MAX(0,MIN('1. Configuration'!$C$10,IF($C28="",'1. Configuration'!$C$10,$C28))-MAX('1. Configuration'!$C$9,$B28)+1)/('1. Configuration'!$C$10-'1. Configuration'!$C$9+1),1)+IF(AND($A28&lt;&gt;"",$B28&lt;='1. Configuration'!$C$9),$F28,0))</f>
        <v/>
      </c>
      <c r="H28" s="79">
        <f>IF($A28="","",SUMIFS('3. Registre des congés'!$E:$E,'3. Registre des congés'!$A:$A,$A28,'3. Registre des congés'!$B:$B,"Congé",'3. Registre des congés'!$F:$F,"Approuvé",'3. Registre des congés'!$C:$C,"&gt;="&amp;'1. Configuration'!$C$9,'3. Registre des congés'!$C:$C,"&lt;="&amp;'1. Configuration'!$C$10))</f>
        <v/>
      </c>
      <c r="I28" s="79">
        <f>IF($A28="","",SUMIFS('3. Registre des congés'!$E:$E,'3. Registre des congés'!$A:$A,$A28,'3. Registre des congés'!$B:$B,"Congé",'3. Registre des congés'!$F:$F,"En attente",'3. Registre des congés'!$C:$C,"&gt;="&amp;'1. Configuration'!$C$9,'3. Registre des congés'!$C:$C,"&lt;="&amp;'1. Configuration'!$C$10))</f>
        <v/>
      </c>
      <c r="J28" s="79">
        <f>IF($A28="","",$G28-$H28-$I28)</f>
        <v/>
      </c>
    </row>
    <row r="29" ht="21.75" customHeight="1" s="55">
      <c r="A29" s="75" t="n"/>
      <c r="B29" s="77" t="n"/>
      <c r="C29" s="77" t="n"/>
      <c r="D29" s="78" t="n"/>
      <c r="E29" s="78" t="n"/>
      <c r="F29" s="78" t="n"/>
      <c r="G29" s="79">
        <f>IF($A29="","",ROUND($E29*MAX(0,MIN('1. Configuration'!$C$10,IF($C29="",'1. Configuration'!$C$10,$C29))-MAX('1. Configuration'!$C$9,$B29)+1)/('1. Configuration'!$C$10-'1. Configuration'!$C$9+1),1)+IF(AND($A29&lt;&gt;"",$B29&lt;='1. Configuration'!$C$9),$F29,0))</f>
        <v/>
      </c>
      <c r="H29" s="79">
        <f>IF($A29="","",SUMIFS('3. Registre des congés'!$E:$E,'3. Registre des congés'!$A:$A,$A29,'3. Registre des congés'!$B:$B,"Congé",'3. Registre des congés'!$F:$F,"Approuvé",'3. Registre des congés'!$C:$C,"&gt;="&amp;'1. Configuration'!$C$9,'3. Registre des congés'!$C:$C,"&lt;="&amp;'1. Configuration'!$C$10))</f>
        <v/>
      </c>
      <c r="I29" s="79">
        <f>IF($A29="","",SUMIFS('3. Registre des congés'!$E:$E,'3. Registre des congés'!$A:$A,$A29,'3. Registre des congés'!$B:$B,"Congé",'3. Registre des congés'!$F:$F,"En attente",'3. Registre des congés'!$C:$C,"&gt;="&amp;'1. Configuration'!$C$9,'3. Registre des congés'!$C:$C,"&lt;="&amp;'1. Configuration'!$C$10))</f>
        <v/>
      </c>
      <c r="J29" s="79">
        <f>IF($A29="","",$G29-$H29-$I29)</f>
        <v/>
      </c>
    </row>
    <row r="30" ht="21.75" customHeight="1" s="55">
      <c r="A30" s="75" t="n"/>
      <c r="B30" s="77" t="n"/>
      <c r="C30" s="77" t="n"/>
      <c r="D30" s="78" t="n"/>
      <c r="E30" s="78" t="n"/>
      <c r="F30" s="78" t="n"/>
      <c r="G30" s="79">
        <f>IF($A30="","",ROUND($E30*MAX(0,MIN('1. Configuration'!$C$10,IF($C30="",'1. Configuration'!$C$10,$C30))-MAX('1. Configuration'!$C$9,$B30)+1)/('1. Configuration'!$C$10-'1. Configuration'!$C$9+1),1)+IF(AND($A30&lt;&gt;"",$B30&lt;='1. Configuration'!$C$9),$F30,0))</f>
        <v/>
      </c>
      <c r="H30" s="79">
        <f>IF($A30="","",SUMIFS('3. Registre des congés'!$E:$E,'3. Registre des congés'!$A:$A,$A30,'3. Registre des congés'!$B:$B,"Congé",'3. Registre des congés'!$F:$F,"Approuvé",'3. Registre des congés'!$C:$C,"&gt;="&amp;'1. Configuration'!$C$9,'3. Registre des congés'!$C:$C,"&lt;="&amp;'1. Configuration'!$C$10))</f>
        <v/>
      </c>
      <c r="I30" s="79">
        <f>IF($A30="","",SUMIFS('3. Registre des congés'!$E:$E,'3. Registre des congés'!$A:$A,$A30,'3. Registre des congés'!$B:$B,"Congé",'3. Registre des congés'!$F:$F,"En attente",'3. Registre des congés'!$C:$C,"&gt;="&amp;'1. Configuration'!$C$9,'3. Registre des congés'!$C:$C,"&lt;="&amp;'1. Configuration'!$C$10))</f>
        <v/>
      </c>
      <c r="J30" s="79">
        <f>IF($A30="","",$G30-$H30-$I30)</f>
        <v/>
      </c>
    </row>
    <row r="31" ht="21.75" customHeight="1" s="55">
      <c r="A31" s="75" t="n"/>
      <c r="B31" s="77" t="n"/>
      <c r="C31" s="77" t="n"/>
      <c r="D31" s="78" t="n"/>
      <c r="E31" s="78" t="n"/>
      <c r="F31" s="78" t="n"/>
      <c r="G31" s="79">
        <f>IF($A31="","",ROUND($E31*MAX(0,MIN('1. Configuration'!$C$10,IF($C31="",'1. Configuration'!$C$10,$C31))-MAX('1. Configuration'!$C$9,$B31)+1)/('1. Configuration'!$C$10-'1. Configuration'!$C$9+1),1)+IF(AND($A31&lt;&gt;"",$B31&lt;='1. Configuration'!$C$9),$F31,0))</f>
        <v/>
      </c>
      <c r="H31" s="79">
        <f>IF($A31="","",SUMIFS('3. Registre des congés'!$E:$E,'3. Registre des congés'!$A:$A,$A31,'3. Registre des congés'!$B:$B,"Congé",'3. Registre des congés'!$F:$F,"Approuvé",'3. Registre des congés'!$C:$C,"&gt;="&amp;'1. Configuration'!$C$9,'3. Registre des congés'!$C:$C,"&lt;="&amp;'1. Configuration'!$C$10))</f>
        <v/>
      </c>
      <c r="I31" s="79">
        <f>IF($A31="","",SUMIFS('3. Registre des congés'!$E:$E,'3. Registre des congés'!$A:$A,$A31,'3. Registre des congés'!$B:$B,"Congé",'3. Registre des congés'!$F:$F,"En attente",'3. Registre des congés'!$C:$C,"&gt;="&amp;'1. Configuration'!$C$9,'3. Registre des congés'!$C:$C,"&lt;="&amp;'1. Configuration'!$C$10))</f>
        <v/>
      </c>
      <c r="J31" s="79">
        <f>IF($A31="","",$G31-$H31-$I31)</f>
        <v/>
      </c>
    </row>
    <row r="32" ht="21.75" customHeight="1" s="55">
      <c r="A32" s="75" t="n"/>
      <c r="B32" s="77" t="n"/>
      <c r="C32" s="77" t="n"/>
      <c r="D32" s="78" t="n"/>
      <c r="E32" s="78" t="n"/>
      <c r="F32" s="78" t="n"/>
      <c r="G32" s="79">
        <f>IF($A32="","",ROUND($E32*MAX(0,MIN('1. Configuration'!$C$10,IF($C32="",'1. Configuration'!$C$10,$C32))-MAX('1. Configuration'!$C$9,$B32)+1)/('1. Configuration'!$C$10-'1. Configuration'!$C$9+1),1)+IF(AND($A32&lt;&gt;"",$B32&lt;='1. Configuration'!$C$9),$F32,0))</f>
        <v/>
      </c>
      <c r="H32" s="79">
        <f>IF($A32="","",SUMIFS('3. Registre des congés'!$E:$E,'3. Registre des congés'!$A:$A,$A32,'3. Registre des congés'!$B:$B,"Congé",'3. Registre des congés'!$F:$F,"Approuvé",'3. Registre des congés'!$C:$C,"&gt;="&amp;'1. Configuration'!$C$9,'3. Registre des congés'!$C:$C,"&lt;="&amp;'1. Configuration'!$C$10))</f>
        <v/>
      </c>
      <c r="I32" s="79">
        <f>IF($A32="","",SUMIFS('3. Registre des congés'!$E:$E,'3. Registre des congés'!$A:$A,$A32,'3. Registre des congés'!$B:$B,"Congé",'3. Registre des congés'!$F:$F,"En attente",'3. Registre des congés'!$C:$C,"&gt;="&amp;'1. Configuration'!$C$9,'3. Registre des congés'!$C:$C,"&lt;="&amp;'1. Configuration'!$C$10))</f>
        <v/>
      </c>
      <c r="J32" s="79">
        <f>IF($A32="","",$G32-$H32-$I32)</f>
        <v/>
      </c>
    </row>
    <row r="33" ht="21.75" customHeight="1" s="55">
      <c r="A33" s="75" t="n"/>
      <c r="B33" s="77" t="n"/>
      <c r="C33" s="77" t="n"/>
      <c r="D33" s="78" t="n"/>
      <c r="E33" s="78" t="n"/>
      <c r="F33" s="78" t="n"/>
      <c r="G33" s="79">
        <f>IF($A33="","",ROUND($E33*MAX(0,MIN('1. Configuration'!$C$10,IF($C33="",'1. Configuration'!$C$10,$C33))-MAX('1. Configuration'!$C$9,$B33)+1)/('1. Configuration'!$C$10-'1. Configuration'!$C$9+1),1)+IF(AND($A33&lt;&gt;"",$B33&lt;='1. Configuration'!$C$9),$F33,0))</f>
        <v/>
      </c>
      <c r="H33" s="79">
        <f>IF($A33="","",SUMIFS('3. Registre des congés'!$E:$E,'3. Registre des congés'!$A:$A,$A33,'3. Registre des congés'!$B:$B,"Congé",'3. Registre des congés'!$F:$F,"Approuvé",'3. Registre des congés'!$C:$C,"&gt;="&amp;'1. Configuration'!$C$9,'3. Registre des congés'!$C:$C,"&lt;="&amp;'1. Configuration'!$C$10))</f>
        <v/>
      </c>
      <c r="I33" s="79">
        <f>IF($A33="","",SUMIFS('3. Registre des congés'!$E:$E,'3. Registre des congés'!$A:$A,$A33,'3. Registre des congés'!$B:$B,"Congé",'3. Registre des congés'!$F:$F,"En attente",'3. Registre des congés'!$C:$C,"&gt;="&amp;'1. Configuration'!$C$9,'3. Registre des congés'!$C:$C,"&lt;="&amp;'1. Configuration'!$C$10))</f>
        <v/>
      </c>
      <c r="J33" s="79">
        <f>IF($A33="","",$G33-$H33-$I33)</f>
        <v/>
      </c>
    </row>
    <row r="34" ht="21.75" customHeight="1" s="55">
      <c r="A34" s="75" t="n"/>
      <c r="B34" s="77" t="n"/>
      <c r="C34" s="77" t="n"/>
      <c r="D34" s="78" t="n"/>
      <c r="E34" s="78" t="n"/>
      <c r="F34" s="78" t="n"/>
      <c r="G34" s="79">
        <f>IF($A34="","",ROUND($E34*MAX(0,MIN('1. Configuration'!$C$10,IF($C34="",'1. Configuration'!$C$10,$C34))-MAX('1. Configuration'!$C$9,$B34)+1)/('1. Configuration'!$C$10-'1. Configuration'!$C$9+1),1)+IF(AND($A34&lt;&gt;"",$B34&lt;='1. Configuration'!$C$9),$F34,0))</f>
        <v/>
      </c>
      <c r="H34" s="79">
        <f>IF($A34="","",SUMIFS('3. Registre des congés'!$E:$E,'3. Registre des congés'!$A:$A,$A34,'3. Registre des congés'!$B:$B,"Congé",'3. Registre des congés'!$F:$F,"Approuvé",'3. Registre des congés'!$C:$C,"&gt;="&amp;'1. Configuration'!$C$9,'3. Registre des congés'!$C:$C,"&lt;="&amp;'1. Configuration'!$C$10))</f>
        <v/>
      </c>
      <c r="I34" s="79">
        <f>IF($A34="","",SUMIFS('3. Registre des congés'!$E:$E,'3. Registre des congés'!$A:$A,$A34,'3. Registre des congés'!$B:$B,"Congé",'3. Registre des congés'!$F:$F,"En attente",'3. Registre des congés'!$C:$C,"&gt;="&amp;'1. Configuration'!$C$9,'3. Registre des congés'!$C:$C,"&lt;="&amp;'1. Configuration'!$C$10))</f>
        <v/>
      </c>
      <c r="J34" s="79">
        <f>IF($A34="","",$G34-$H34-$I34)</f>
        <v/>
      </c>
    </row>
    <row r="35"/>
    <row r="36" ht="15" customHeight="1" s="55">
      <c r="A36" s="80" t="inlineStr">
        <is>
          <t>Total équipe</t>
        </is>
      </c>
      <c r="G36" s="81">
        <f>SUM(G5:G34)</f>
        <v/>
      </c>
      <c r="H36" s="81">
        <f>SUM(H5:H34)</f>
        <v/>
      </c>
      <c r="I36" s="81">
        <f>SUM(I5:I34)</f>
        <v/>
      </c>
      <c r="J36" s="81">
        <f>SUM(J5:J34)</f>
        <v/>
      </c>
    </row>
  </sheetData>
  <mergeCells count="1">
    <mergeCell ref="A2:J2"/>
  </mergeCells>
  <conditionalFormatting sqref="J5:J34">
    <cfRule type="cellIs" rank="0" priority="2" equalAverage="0" operator="lessThan" aboveAverage="0" dxfId="0" text="" percent="0" bottom="0">
      <formula>0</formula>
    </cfRule>
  </conditionalFormatting>
  <dataValidations count="1">
    <dataValidation sqref="D5:D34" showDropDown="0" showInputMessage="0" showErrorMessage="0" allowBlank="1" type="list" errorStyle="stop" operator="between">
      <formula1>"1,2,3,4,5,6,7"</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4.xml><?xml version="1.0" encoding="utf-8"?>
<worksheet xmlns="http://schemas.openxmlformats.org/spreadsheetml/2006/main">
  <sheetPr filterMode="0">
    <outlinePr summaryBelow="1" summaryRight="1"/>
    <pageSetUpPr fitToPage="0"/>
  </sheetPr>
  <dimension ref="A1:G104"/>
  <sheetViews>
    <sheetView showFormulas="0" showGridLines="0" showRowColHeaders="1" showZeros="1" rightToLeft="0" tabSelected="0" showOutlineSymbols="1" defaultGridColor="1"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baseColWidth="8" defaultColWidth="8.6796875" defaultRowHeight="15" zeroHeight="0" outlineLevelRow="0"/>
  <cols>
    <col width="22" customWidth="1" style="54" min="1" max="1"/>
    <col width="14" customWidth="1" style="54" min="2" max="4"/>
    <col width="12" customWidth="1" style="54" min="5" max="5"/>
    <col width="14" customWidth="1" style="54" min="6" max="6"/>
    <col width="36" customWidth="1" style="54" min="7" max="7"/>
  </cols>
  <sheetData>
    <row r="1" ht="27.75" customHeight="1" s="55">
      <c r="A1" s="63" t="inlineStr">
        <is>
          <t>Registre des congés</t>
        </is>
      </c>
    </row>
    <row r="2" ht="15" customHeight="1" s="55">
      <c r="A2" s="64" t="inlineStr">
        <is>
          <t>Une ligne par congé. La colonne « Jours » calcule automatiquement les jours ouvrés lundi-vendredi, hors jours fériés.</t>
        </is>
      </c>
    </row>
    <row r="3"/>
    <row r="4" ht="27.75" customHeight="1" s="55">
      <c r="A4" s="74" t="inlineStr">
        <is>
          <t>Employé</t>
        </is>
      </c>
      <c r="B4" s="74" t="inlineStr">
        <is>
          <t>Type</t>
        </is>
      </c>
      <c r="C4" s="74" t="inlineStr">
        <is>
          <t>Date de début</t>
        </is>
      </c>
      <c r="D4" s="74" t="inlineStr">
        <is>
          <t>Date de fin</t>
        </is>
      </c>
      <c r="E4" s="74" t="inlineStr">
        <is>
          <t>Jours</t>
        </is>
      </c>
      <c r="F4" s="74" t="inlineStr">
        <is>
          <t>Statut</t>
        </is>
      </c>
      <c r="G4" s="74" t="inlineStr">
        <is>
          <t>Notes</t>
        </is>
      </c>
    </row>
    <row r="5" ht="19.5" customHeight="1" s="55">
      <c r="A5" s="75" t="inlineStr">
        <is>
          <t>Camille Martin</t>
        </is>
      </c>
      <c r="B5" s="77" t="inlineStr">
        <is>
          <t>Congé</t>
        </is>
      </c>
      <c r="C5" s="76" t="n">
        <v>46335</v>
      </c>
      <c r="D5" s="76" t="n">
        <v>46339</v>
      </c>
      <c r="E5" s="79">
        <f>IF(OR($A5="",$C5="",$D5=""),"",IF('1. Configuration'!$C$18="Oui",NETWORKDAYS($C5,$D5),NETWORKDAYS($C5,$D5,JoursFeries)))</f>
        <v/>
      </c>
      <c r="F5" s="77" t="inlineStr">
        <is>
          <t>Approuvé</t>
        </is>
      </c>
      <c r="G5" s="75" t="inlineStr">
        <is>
          <t>Petite pause de novembre</t>
        </is>
      </c>
    </row>
    <row r="6" ht="19.5" customHeight="1" s="55">
      <c r="A6" s="75" t="inlineStr">
        <is>
          <t>Camille Martin</t>
        </is>
      </c>
      <c r="B6" s="77" t="inlineStr">
        <is>
          <t>Congé</t>
        </is>
      </c>
      <c r="C6" s="76" t="n">
        <v>46230</v>
      </c>
      <c r="D6" s="76" t="n">
        <v>46241</v>
      </c>
      <c r="E6" s="79">
        <f>IF(OR($A6="",$C6="",$D6=""),"",IF('1. Configuration'!$C$18="Oui",NETWORKDAYS($C6,$D6),NETWORKDAYS($C6,$D6,JoursFeries)))</f>
        <v/>
      </c>
      <c r="F6" s="77" t="inlineStr">
        <is>
          <t>Approuvé</t>
        </is>
      </c>
      <c r="G6" s="75" t="inlineStr">
        <is>
          <t>Vacances d’été, 2 semaines</t>
        </is>
      </c>
    </row>
    <row r="7" ht="19.5" customHeight="1" s="55">
      <c r="A7" s="75" t="inlineStr">
        <is>
          <t>Hugo Bernard</t>
        </is>
      </c>
      <c r="B7" s="77" t="inlineStr">
        <is>
          <t>Congé</t>
        </is>
      </c>
      <c r="C7" s="76" t="n">
        <v>46245</v>
      </c>
      <c r="D7" s="76" t="n">
        <v>46248</v>
      </c>
      <c r="E7" s="79">
        <f>IF(OR($A7="",$C7="",$D7=""),"",IF('1. Configuration'!$C$18="Oui",NETWORKDAYS($C7,$D7),NETWORKDAYS($C7,$D7,JoursFeries)))</f>
        <v/>
      </c>
      <c r="F7" s="77" t="inlineStr">
        <is>
          <t>Approuvé</t>
        </is>
      </c>
      <c r="G7" s="75" t="inlineStr">
        <is>
          <t>Petite pause d’août</t>
        </is>
      </c>
    </row>
    <row r="8" ht="19.5" customHeight="1" s="55">
      <c r="A8" s="75" t="inlineStr">
        <is>
          <t>Hugo Bernard</t>
        </is>
      </c>
      <c r="B8" s="77" t="inlineStr">
        <is>
          <t>Maladie</t>
        </is>
      </c>
      <c r="C8" s="76" t="n">
        <v>46454</v>
      </c>
      <c r="D8" s="76" t="n">
        <v>46456</v>
      </c>
      <c r="E8" s="79">
        <f>IF(OR($A8="",$C8="",$D8=""),"",IF('1. Configuration'!$C$18="Oui",NETWORKDAYS($C8,$D8),NETWORKDAYS($C8,$D8,JoursFeries)))</f>
        <v/>
      </c>
      <c r="F8" s="77" t="inlineStr">
        <is>
          <t>Approuvé</t>
        </is>
      </c>
      <c r="G8" s="75" t="inlineStr">
        <is>
          <t>Grippe</t>
        </is>
      </c>
    </row>
    <row r="9" ht="19.5" customHeight="1" s="55">
      <c r="A9" s="75" t="inlineStr">
        <is>
          <t>Tom Moreau</t>
        </is>
      </c>
      <c r="B9" s="77" t="inlineStr">
        <is>
          <t>Congé</t>
        </is>
      </c>
      <c r="C9" s="76" t="n">
        <v>46188</v>
      </c>
      <c r="D9" s="76" t="n">
        <v>46192</v>
      </c>
      <c r="E9" s="79">
        <f>IF(OR($A9="",$C9="",$D9=""),"",IF('1. Configuration'!$C$18="Oui",NETWORKDAYS($C9,$D9),NETWORKDAYS($C9,$D9,JoursFeries)))</f>
        <v/>
      </c>
      <c r="F9" s="77" t="inlineStr">
        <is>
          <t>Approuvé</t>
        </is>
      </c>
      <c r="G9" s="75" t="inlineStr">
        <is>
          <t>Semaine en famille</t>
        </is>
      </c>
    </row>
    <row r="10" ht="19.5" customHeight="1" s="55">
      <c r="A10" s="75" t="inlineStr">
        <is>
          <t>Camille Martin</t>
        </is>
      </c>
      <c r="B10" s="77" t="inlineStr">
        <is>
          <t>Congé</t>
        </is>
      </c>
      <c r="C10" s="76" t="n">
        <v>46377</v>
      </c>
      <c r="D10" s="76" t="n">
        <v>46380</v>
      </c>
      <c r="E10" s="79">
        <f>IF(OR($A10="",$C10="",$D10=""),"",IF('1. Configuration'!$C$18="Oui",NETWORKDAYS($C10,$D10),NETWORKDAYS($C10,$D10,JoursFeries)))</f>
        <v/>
      </c>
      <c r="F10" s="77" t="inlineStr">
        <is>
          <t>En attente</t>
        </is>
      </c>
      <c r="G10" s="75" t="inlineStr">
        <is>
          <t>Demande pour Noël</t>
        </is>
      </c>
    </row>
    <row r="11" ht="19.5" customHeight="1" s="55">
      <c r="A11" s="75" t="inlineStr">
        <is>
          <t>Léa Dubois</t>
        </is>
      </c>
      <c r="B11" s="77" t="inlineStr">
        <is>
          <t>Congé</t>
        </is>
      </c>
      <c r="C11" s="76" t="n">
        <v>46251</v>
      </c>
      <c r="D11" s="76" t="n">
        <v>46255</v>
      </c>
      <c r="E11" s="79">
        <f>IF(OR($A11="",$C11="",$D11=""),"",IF('1. Configuration'!$C$18="Oui",NETWORKDAYS($C11,$D11),NETWORKDAYS($C11,$D11,JoursFeries)))</f>
        <v/>
      </c>
      <c r="F11" s="77" t="inlineStr">
        <is>
          <t>Approuvé</t>
        </is>
      </c>
      <c r="G11" s="75" t="inlineStr">
        <is>
          <t>Premières vacances après son arrivée</t>
        </is>
      </c>
    </row>
    <row r="12" ht="19.5" customHeight="1" s="55">
      <c r="A12" s="75" t="inlineStr">
        <is>
          <t>Emma Petit</t>
        </is>
      </c>
      <c r="B12" s="77" t="inlineStr">
        <is>
          <t>Congé</t>
        </is>
      </c>
      <c r="C12" s="76" t="n">
        <v>46272</v>
      </c>
      <c r="D12" s="76" t="n">
        <v>46283</v>
      </c>
      <c r="E12" s="79">
        <f>IF(OR($A12="",$C12="",$D12=""),"",IF('1. Configuration'!$C$18="Oui",NETWORKDAYS($C12,$D12),NETWORKDAYS($C12,$D12,JoursFeries)))</f>
        <v/>
      </c>
      <c r="F12" s="77" t="inlineStr">
        <is>
          <t>Approuvé</t>
        </is>
      </c>
      <c r="G12" s="75" t="inlineStr">
        <is>
          <t>Ses dernières vacances chez nous</t>
        </is>
      </c>
    </row>
    <row r="13" ht="19.5" customHeight="1" s="55">
      <c r="A13" s="75" t="inlineStr">
        <is>
          <t>Hugo Bernard</t>
        </is>
      </c>
      <c r="B13" s="77" t="inlineStr">
        <is>
          <t>Sans solde</t>
        </is>
      </c>
      <c r="C13" s="76" t="n">
        <v>46300</v>
      </c>
      <c r="D13" s="76" t="n">
        <v>46304</v>
      </c>
      <c r="E13" s="79">
        <f>IF(OR($A13="",$C13="",$D13=""),"",IF('1. Configuration'!$C$18="Oui",NETWORKDAYS($C13,$D13),NETWORKDAYS($C13,$D13,JoursFeries)))</f>
        <v/>
      </c>
      <c r="F13" s="77" t="inlineStr">
        <is>
          <t>Approuvé</t>
        </is>
      </c>
      <c r="G13" s="75" t="inlineStr">
        <is>
          <t>Semaine sans solde</t>
        </is>
      </c>
    </row>
    <row r="14" ht="19.5" customHeight="1" s="55">
      <c r="A14" s="75" t="n"/>
      <c r="B14" s="77" t="n"/>
      <c r="C14" s="77" t="n"/>
      <c r="D14" s="77" t="n"/>
      <c r="E14" s="79">
        <f>IF(OR($A14="",$C14="",$D14=""),"",IF('1. Configuration'!$C$18="Oui",NETWORKDAYS($C14,$D14),NETWORKDAYS($C14,$D14,JoursFeries)))</f>
        <v/>
      </c>
      <c r="F14" s="77" t="n"/>
      <c r="G14" s="75" t="n"/>
    </row>
    <row r="15" ht="19.5" customHeight="1" s="55">
      <c r="A15" s="75" t="n"/>
      <c r="B15" s="77" t="n"/>
      <c r="C15" s="77" t="n"/>
      <c r="D15" s="77" t="n"/>
      <c r="E15" s="79">
        <f>IF(OR($A15="",$C15="",$D15=""),"",IF('1. Configuration'!$C$18="Oui",NETWORKDAYS($C15,$D15),NETWORKDAYS($C15,$D15,JoursFeries)))</f>
        <v/>
      </c>
      <c r="F15" s="77" t="n"/>
      <c r="G15" s="75" t="n"/>
    </row>
    <row r="16" ht="19.5" customHeight="1" s="55">
      <c r="A16" s="75" t="n"/>
      <c r="B16" s="77" t="n"/>
      <c r="C16" s="77" t="n"/>
      <c r="D16" s="77" t="n"/>
      <c r="E16" s="79">
        <f>IF(OR($A16="",$C16="",$D16=""),"",IF('1. Configuration'!$C$18="Oui",NETWORKDAYS($C16,$D16),NETWORKDAYS($C16,$D16,JoursFeries)))</f>
        <v/>
      </c>
      <c r="F16" s="77" t="n"/>
      <c r="G16" s="75" t="n"/>
    </row>
    <row r="17" ht="19.5" customHeight="1" s="55">
      <c r="A17" s="75" t="n"/>
      <c r="B17" s="77" t="n"/>
      <c r="C17" s="77" t="n"/>
      <c r="D17" s="77" t="n"/>
      <c r="E17" s="79">
        <f>IF(OR($A17="",$C17="",$D17=""),"",IF('1. Configuration'!$C$18="Oui",NETWORKDAYS($C17,$D17),NETWORKDAYS($C17,$D17,JoursFeries)))</f>
        <v/>
      </c>
      <c r="F17" s="77" t="n"/>
      <c r="G17" s="75" t="n"/>
    </row>
    <row r="18" ht="19.5" customHeight="1" s="55">
      <c r="A18" s="75" t="n"/>
      <c r="B18" s="77" t="n"/>
      <c r="C18" s="77" t="n"/>
      <c r="D18" s="77" t="n"/>
      <c r="E18" s="79">
        <f>IF(OR($A18="",$C18="",$D18=""),"",IF('1. Configuration'!$C$18="Oui",NETWORKDAYS($C18,$D18),NETWORKDAYS($C18,$D18,JoursFeries)))</f>
        <v/>
      </c>
      <c r="F18" s="77" t="n"/>
      <c r="G18" s="75" t="n"/>
    </row>
    <row r="19" ht="19.5" customHeight="1" s="55">
      <c r="A19" s="75" t="n"/>
      <c r="B19" s="77" t="n"/>
      <c r="C19" s="77" t="n"/>
      <c r="D19" s="77" t="n"/>
      <c r="E19" s="79">
        <f>IF(OR($A19="",$C19="",$D19=""),"",IF('1. Configuration'!$C$18="Oui",NETWORKDAYS($C19,$D19),NETWORKDAYS($C19,$D19,JoursFeries)))</f>
        <v/>
      </c>
      <c r="F19" s="77" t="n"/>
      <c r="G19" s="75" t="n"/>
    </row>
    <row r="20" ht="19.5" customHeight="1" s="55">
      <c r="A20" s="75" t="n"/>
      <c r="B20" s="77" t="n"/>
      <c r="C20" s="77" t="n"/>
      <c r="D20" s="77" t="n"/>
      <c r="E20" s="79">
        <f>IF(OR($A20="",$C20="",$D20=""),"",IF('1. Configuration'!$C$18="Oui",NETWORKDAYS($C20,$D20),NETWORKDAYS($C20,$D20,JoursFeries)))</f>
        <v/>
      </c>
      <c r="F20" s="77" t="n"/>
      <c r="G20" s="75" t="n"/>
    </row>
    <row r="21" ht="19.5" customHeight="1" s="55">
      <c r="A21" s="75" t="n"/>
      <c r="B21" s="77" t="n"/>
      <c r="C21" s="77" t="n"/>
      <c r="D21" s="77" t="n"/>
      <c r="E21" s="79">
        <f>IF(OR($A21="",$C21="",$D21=""),"",IF('1. Configuration'!$C$18="Oui",NETWORKDAYS($C21,$D21),NETWORKDAYS($C21,$D21,JoursFeries)))</f>
        <v/>
      </c>
      <c r="F21" s="77" t="n"/>
      <c r="G21" s="75" t="n"/>
    </row>
    <row r="22" ht="19.5" customHeight="1" s="55">
      <c r="A22" s="75" t="n"/>
      <c r="B22" s="77" t="n"/>
      <c r="C22" s="77" t="n"/>
      <c r="D22" s="77" t="n"/>
      <c r="E22" s="79">
        <f>IF(OR($A22="",$C22="",$D22=""),"",IF('1. Configuration'!$C$18="Oui",NETWORKDAYS($C22,$D22),NETWORKDAYS($C22,$D22,JoursFeries)))</f>
        <v/>
      </c>
      <c r="F22" s="77" t="n"/>
      <c r="G22" s="75" t="n"/>
    </row>
    <row r="23" ht="19.5" customHeight="1" s="55">
      <c r="A23" s="75" t="n"/>
      <c r="B23" s="77" t="n"/>
      <c r="C23" s="77" t="n"/>
      <c r="D23" s="77" t="n"/>
      <c r="E23" s="79">
        <f>IF(OR($A23="",$C23="",$D23=""),"",IF('1. Configuration'!$C$18="Oui",NETWORKDAYS($C23,$D23),NETWORKDAYS($C23,$D23,JoursFeries)))</f>
        <v/>
      </c>
      <c r="F23" s="77" t="n"/>
      <c r="G23" s="75" t="n"/>
    </row>
    <row r="24" ht="19.5" customHeight="1" s="55">
      <c r="A24" s="75" t="n"/>
      <c r="B24" s="77" t="n"/>
      <c r="C24" s="77" t="n"/>
      <c r="D24" s="77" t="n"/>
      <c r="E24" s="79">
        <f>IF(OR($A24="",$C24="",$D24=""),"",IF('1. Configuration'!$C$18="Oui",NETWORKDAYS($C24,$D24),NETWORKDAYS($C24,$D24,JoursFeries)))</f>
        <v/>
      </c>
      <c r="F24" s="77" t="n"/>
      <c r="G24" s="75" t="n"/>
    </row>
    <row r="25" ht="19.5" customHeight="1" s="55">
      <c r="A25" s="75" t="n"/>
      <c r="B25" s="77" t="n"/>
      <c r="C25" s="77" t="n"/>
      <c r="D25" s="77" t="n"/>
      <c r="E25" s="79">
        <f>IF(OR($A25="",$C25="",$D25=""),"",IF('1. Configuration'!$C$18="Oui",NETWORKDAYS($C25,$D25),NETWORKDAYS($C25,$D25,JoursFeries)))</f>
        <v/>
      </c>
      <c r="F25" s="77" t="n"/>
      <c r="G25" s="75" t="n"/>
    </row>
    <row r="26" ht="19.5" customHeight="1" s="55">
      <c r="A26" s="75" t="n"/>
      <c r="B26" s="77" t="n"/>
      <c r="C26" s="77" t="n"/>
      <c r="D26" s="77" t="n"/>
      <c r="E26" s="79">
        <f>IF(OR($A26="",$C26="",$D26=""),"",IF('1. Configuration'!$C$18="Oui",NETWORKDAYS($C26,$D26),NETWORKDAYS($C26,$D26,JoursFeries)))</f>
        <v/>
      </c>
      <c r="F26" s="77" t="n"/>
      <c r="G26" s="75" t="n"/>
    </row>
    <row r="27" ht="19.5" customHeight="1" s="55">
      <c r="A27" s="75" t="n"/>
      <c r="B27" s="77" t="n"/>
      <c r="C27" s="77" t="n"/>
      <c r="D27" s="77" t="n"/>
      <c r="E27" s="79">
        <f>IF(OR($A27="",$C27="",$D27=""),"",IF('1. Configuration'!$C$18="Oui",NETWORKDAYS($C27,$D27),NETWORKDAYS($C27,$D27,JoursFeries)))</f>
        <v/>
      </c>
      <c r="F27" s="77" t="n"/>
      <c r="G27" s="75" t="n"/>
    </row>
    <row r="28" ht="19.5" customHeight="1" s="55">
      <c r="A28" s="75" t="n"/>
      <c r="B28" s="77" t="n"/>
      <c r="C28" s="77" t="n"/>
      <c r="D28" s="77" t="n"/>
      <c r="E28" s="79">
        <f>IF(OR($A28="",$C28="",$D28=""),"",IF('1. Configuration'!$C$18="Oui",NETWORKDAYS($C28,$D28),NETWORKDAYS($C28,$D28,JoursFeries)))</f>
        <v/>
      </c>
      <c r="F28" s="77" t="n"/>
      <c r="G28" s="75" t="n"/>
    </row>
    <row r="29" ht="19.5" customHeight="1" s="55">
      <c r="A29" s="75" t="n"/>
      <c r="B29" s="77" t="n"/>
      <c r="C29" s="77" t="n"/>
      <c r="D29" s="77" t="n"/>
      <c r="E29" s="79">
        <f>IF(OR($A29="",$C29="",$D29=""),"",IF('1. Configuration'!$C$18="Oui",NETWORKDAYS($C29,$D29),NETWORKDAYS($C29,$D29,JoursFeries)))</f>
        <v/>
      </c>
      <c r="F29" s="77" t="n"/>
      <c r="G29" s="75" t="n"/>
    </row>
    <row r="30" ht="19.5" customHeight="1" s="55">
      <c r="A30" s="75" t="n"/>
      <c r="B30" s="77" t="n"/>
      <c r="C30" s="77" t="n"/>
      <c r="D30" s="77" t="n"/>
      <c r="E30" s="79">
        <f>IF(OR($A30="",$C30="",$D30=""),"",IF('1. Configuration'!$C$18="Oui",NETWORKDAYS($C30,$D30),NETWORKDAYS($C30,$D30,JoursFeries)))</f>
        <v/>
      </c>
      <c r="F30" s="77" t="n"/>
      <c r="G30" s="75" t="n"/>
    </row>
    <row r="31" ht="19.5" customHeight="1" s="55">
      <c r="A31" s="75" t="n"/>
      <c r="B31" s="77" t="n"/>
      <c r="C31" s="77" t="n"/>
      <c r="D31" s="77" t="n"/>
      <c r="E31" s="79">
        <f>IF(OR($A31="",$C31="",$D31=""),"",IF('1. Configuration'!$C$18="Oui",NETWORKDAYS($C31,$D31),NETWORKDAYS($C31,$D31,JoursFeries)))</f>
        <v/>
      </c>
      <c r="F31" s="77" t="n"/>
      <c r="G31" s="75" t="n"/>
    </row>
    <row r="32" ht="19.5" customHeight="1" s="55">
      <c r="A32" s="75" t="n"/>
      <c r="B32" s="77" t="n"/>
      <c r="C32" s="77" t="n"/>
      <c r="D32" s="77" t="n"/>
      <c r="E32" s="79">
        <f>IF(OR($A32="",$C32="",$D32=""),"",IF('1. Configuration'!$C$18="Oui",NETWORKDAYS($C32,$D32),NETWORKDAYS($C32,$D32,JoursFeries)))</f>
        <v/>
      </c>
      <c r="F32" s="77" t="n"/>
      <c r="G32" s="75" t="n"/>
    </row>
    <row r="33" ht="19.5" customHeight="1" s="55">
      <c r="A33" s="75" t="n"/>
      <c r="B33" s="77" t="n"/>
      <c r="C33" s="77" t="n"/>
      <c r="D33" s="77" t="n"/>
      <c r="E33" s="79">
        <f>IF(OR($A33="",$C33="",$D33=""),"",IF('1. Configuration'!$C$18="Oui",NETWORKDAYS($C33,$D33),NETWORKDAYS($C33,$D33,JoursFeries)))</f>
        <v/>
      </c>
      <c r="F33" s="77" t="n"/>
      <c r="G33" s="75" t="n"/>
    </row>
    <row r="34" ht="19.5" customHeight="1" s="55">
      <c r="A34" s="75" t="n"/>
      <c r="B34" s="77" t="n"/>
      <c r="C34" s="77" t="n"/>
      <c r="D34" s="77" t="n"/>
      <c r="E34" s="79">
        <f>IF(OR($A34="",$C34="",$D34=""),"",IF('1. Configuration'!$C$18="Oui",NETWORKDAYS($C34,$D34),NETWORKDAYS($C34,$D34,JoursFeries)))</f>
        <v/>
      </c>
      <c r="F34" s="77" t="n"/>
      <c r="G34" s="75" t="n"/>
    </row>
    <row r="35" ht="19.5" customHeight="1" s="55">
      <c r="A35" s="75" t="n"/>
      <c r="B35" s="77" t="n"/>
      <c r="C35" s="77" t="n"/>
      <c r="D35" s="77" t="n"/>
      <c r="E35" s="79">
        <f>IF(OR($A35="",$C35="",$D35=""),"",IF('1. Configuration'!$C$18="Oui",NETWORKDAYS($C35,$D35),NETWORKDAYS($C35,$D35,JoursFeries)))</f>
        <v/>
      </c>
      <c r="F35" s="77" t="n"/>
      <c r="G35" s="75" t="n"/>
    </row>
    <row r="36" ht="19.5" customHeight="1" s="55">
      <c r="A36" s="75" t="n"/>
      <c r="B36" s="77" t="n"/>
      <c r="C36" s="77" t="n"/>
      <c r="D36" s="77" t="n"/>
      <c r="E36" s="79">
        <f>IF(OR($A36="",$C36="",$D36=""),"",IF('1. Configuration'!$C$18="Oui",NETWORKDAYS($C36,$D36),NETWORKDAYS($C36,$D36,JoursFeries)))</f>
        <v/>
      </c>
      <c r="F36" s="77" t="n"/>
      <c r="G36" s="75" t="n"/>
    </row>
    <row r="37" ht="19.5" customHeight="1" s="55">
      <c r="A37" s="75" t="n"/>
      <c r="B37" s="77" t="n"/>
      <c r="C37" s="77" t="n"/>
      <c r="D37" s="77" t="n"/>
      <c r="E37" s="79">
        <f>IF(OR($A37="",$C37="",$D37=""),"",IF('1. Configuration'!$C$18="Oui",NETWORKDAYS($C37,$D37),NETWORKDAYS($C37,$D37,JoursFeries)))</f>
        <v/>
      </c>
      <c r="F37" s="77" t="n"/>
      <c r="G37" s="75" t="n"/>
    </row>
    <row r="38" ht="19.5" customHeight="1" s="55">
      <c r="A38" s="75" t="n"/>
      <c r="B38" s="77" t="n"/>
      <c r="C38" s="77" t="n"/>
      <c r="D38" s="77" t="n"/>
      <c r="E38" s="79">
        <f>IF(OR($A38="",$C38="",$D38=""),"",IF('1. Configuration'!$C$18="Oui",NETWORKDAYS($C38,$D38),NETWORKDAYS($C38,$D38,JoursFeries)))</f>
        <v/>
      </c>
      <c r="F38" s="77" t="n"/>
      <c r="G38" s="75" t="n"/>
    </row>
    <row r="39" ht="19.5" customHeight="1" s="55">
      <c r="A39" s="75" t="n"/>
      <c r="B39" s="77" t="n"/>
      <c r="C39" s="77" t="n"/>
      <c r="D39" s="77" t="n"/>
      <c r="E39" s="79">
        <f>IF(OR($A39="",$C39="",$D39=""),"",IF('1. Configuration'!$C$18="Oui",NETWORKDAYS($C39,$D39),NETWORKDAYS($C39,$D39,JoursFeries)))</f>
        <v/>
      </c>
      <c r="F39" s="77" t="n"/>
      <c r="G39" s="75" t="n"/>
    </row>
    <row r="40" ht="19.5" customHeight="1" s="55">
      <c r="A40" s="75" t="n"/>
      <c r="B40" s="77" t="n"/>
      <c r="C40" s="77" t="n"/>
      <c r="D40" s="77" t="n"/>
      <c r="E40" s="79">
        <f>IF(OR($A40="",$C40="",$D40=""),"",IF('1. Configuration'!$C$18="Oui",NETWORKDAYS($C40,$D40),NETWORKDAYS($C40,$D40,JoursFeries)))</f>
        <v/>
      </c>
      <c r="F40" s="77" t="n"/>
      <c r="G40" s="75" t="n"/>
    </row>
    <row r="41" ht="19.5" customHeight="1" s="55">
      <c r="A41" s="75" t="n"/>
      <c r="B41" s="77" t="n"/>
      <c r="C41" s="77" t="n"/>
      <c r="D41" s="77" t="n"/>
      <c r="E41" s="79">
        <f>IF(OR($A41="",$C41="",$D41=""),"",IF('1. Configuration'!$C$18="Oui",NETWORKDAYS($C41,$D41),NETWORKDAYS($C41,$D41,JoursFeries)))</f>
        <v/>
      </c>
      <c r="F41" s="77" t="n"/>
      <c r="G41" s="75" t="n"/>
    </row>
    <row r="42" ht="19.5" customHeight="1" s="55">
      <c r="A42" s="75" t="n"/>
      <c r="B42" s="77" t="n"/>
      <c r="C42" s="77" t="n"/>
      <c r="D42" s="77" t="n"/>
      <c r="E42" s="79">
        <f>IF(OR($A42="",$C42="",$D42=""),"",IF('1. Configuration'!$C$18="Oui",NETWORKDAYS($C42,$D42),NETWORKDAYS($C42,$D42,JoursFeries)))</f>
        <v/>
      </c>
      <c r="F42" s="77" t="n"/>
      <c r="G42" s="75" t="n"/>
    </row>
    <row r="43" ht="19.5" customHeight="1" s="55">
      <c r="A43" s="75" t="n"/>
      <c r="B43" s="77" t="n"/>
      <c r="C43" s="77" t="n"/>
      <c r="D43" s="77" t="n"/>
      <c r="E43" s="79">
        <f>IF(OR($A43="",$C43="",$D43=""),"",IF('1. Configuration'!$C$18="Oui",NETWORKDAYS($C43,$D43),NETWORKDAYS($C43,$D43,JoursFeries)))</f>
        <v/>
      </c>
      <c r="F43" s="77" t="n"/>
      <c r="G43" s="75" t="n"/>
    </row>
    <row r="44" ht="19.5" customHeight="1" s="55">
      <c r="A44" s="75" t="n"/>
      <c r="B44" s="77" t="n"/>
      <c r="C44" s="77" t="n"/>
      <c r="D44" s="77" t="n"/>
      <c r="E44" s="79">
        <f>IF(OR($A44="",$C44="",$D44=""),"",IF('1. Configuration'!$C$18="Oui",NETWORKDAYS($C44,$D44),NETWORKDAYS($C44,$D44,JoursFeries)))</f>
        <v/>
      </c>
      <c r="F44" s="77" t="n"/>
      <c r="G44" s="75" t="n"/>
    </row>
    <row r="45" ht="19.5" customHeight="1" s="55">
      <c r="A45" s="75" t="n"/>
      <c r="B45" s="77" t="n"/>
      <c r="C45" s="77" t="n"/>
      <c r="D45" s="77" t="n"/>
      <c r="E45" s="79">
        <f>IF(OR($A45="",$C45="",$D45=""),"",IF('1. Configuration'!$C$18="Oui",NETWORKDAYS($C45,$D45),NETWORKDAYS($C45,$D45,JoursFeries)))</f>
        <v/>
      </c>
      <c r="F45" s="77" t="n"/>
      <c r="G45" s="75" t="n"/>
    </row>
    <row r="46" ht="19.5" customHeight="1" s="55">
      <c r="A46" s="75" t="n"/>
      <c r="B46" s="77" t="n"/>
      <c r="C46" s="77" t="n"/>
      <c r="D46" s="77" t="n"/>
      <c r="E46" s="79">
        <f>IF(OR($A46="",$C46="",$D46=""),"",IF('1. Configuration'!$C$18="Oui",NETWORKDAYS($C46,$D46),NETWORKDAYS($C46,$D46,JoursFeries)))</f>
        <v/>
      </c>
      <c r="F46" s="77" t="n"/>
      <c r="G46" s="75" t="n"/>
    </row>
    <row r="47" ht="19.5" customHeight="1" s="55">
      <c r="A47" s="75" t="n"/>
      <c r="B47" s="77" t="n"/>
      <c r="C47" s="77" t="n"/>
      <c r="D47" s="77" t="n"/>
      <c r="E47" s="79">
        <f>IF(OR($A47="",$C47="",$D47=""),"",IF('1. Configuration'!$C$18="Oui",NETWORKDAYS($C47,$D47),NETWORKDAYS($C47,$D47,JoursFeries)))</f>
        <v/>
      </c>
      <c r="F47" s="77" t="n"/>
      <c r="G47" s="75" t="n"/>
    </row>
    <row r="48" ht="19.5" customHeight="1" s="55">
      <c r="A48" s="75" t="n"/>
      <c r="B48" s="77" t="n"/>
      <c r="C48" s="77" t="n"/>
      <c r="D48" s="77" t="n"/>
      <c r="E48" s="79">
        <f>IF(OR($A48="",$C48="",$D48=""),"",IF('1. Configuration'!$C$18="Oui",NETWORKDAYS($C48,$D48),NETWORKDAYS($C48,$D48,JoursFeries)))</f>
        <v/>
      </c>
      <c r="F48" s="77" t="n"/>
      <c r="G48" s="75" t="n"/>
    </row>
    <row r="49" ht="19.5" customHeight="1" s="55">
      <c r="A49" s="75" t="n"/>
      <c r="B49" s="77" t="n"/>
      <c r="C49" s="77" t="n"/>
      <c r="D49" s="77" t="n"/>
      <c r="E49" s="79">
        <f>IF(OR($A49="",$C49="",$D49=""),"",IF('1. Configuration'!$C$18="Oui",NETWORKDAYS($C49,$D49),NETWORKDAYS($C49,$D49,JoursFeries)))</f>
        <v/>
      </c>
      <c r="F49" s="77" t="n"/>
      <c r="G49" s="75" t="n"/>
    </row>
    <row r="50" ht="19.5" customHeight="1" s="55">
      <c r="A50" s="75" t="n"/>
      <c r="B50" s="77" t="n"/>
      <c r="C50" s="77" t="n"/>
      <c r="D50" s="77" t="n"/>
      <c r="E50" s="79">
        <f>IF(OR($A50="",$C50="",$D50=""),"",IF('1. Configuration'!$C$18="Oui",NETWORKDAYS($C50,$D50),NETWORKDAYS($C50,$D50,JoursFeries)))</f>
        <v/>
      </c>
      <c r="F50" s="77" t="n"/>
      <c r="G50" s="75" t="n"/>
    </row>
    <row r="51" ht="19.5" customHeight="1" s="55">
      <c r="A51" s="75" t="n"/>
      <c r="B51" s="77" t="n"/>
      <c r="C51" s="77" t="n"/>
      <c r="D51" s="77" t="n"/>
      <c r="E51" s="79">
        <f>IF(OR($A51="",$C51="",$D51=""),"",IF('1. Configuration'!$C$18="Oui",NETWORKDAYS($C51,$D51),NETWORKDAYS($C51,$D51,JoursFeries)))</f>
        <v/>
      </c>
      <c r="F51" s="77" t="n"/>
      <c r="G51" s="75" t="n"/>
    </row>
    <row r="52" ht="19.5" customHeight="1" s="55">
      <c r="A52" s="75" t="n"/>
      <c r="B52" s="77" t="n"/>
      <c r="C52" s="77" t="n"/>
      <c r="D52" s="77" t="n"/>
      <c r="E52" s="79">
        <f>IF(OR($A52="",$C52="",$D52=""),"",IF('1. Configuration'!$C$18="Oui",NETWORKDAYS($C52,$D52),NETWORKDAYS($C52,$D52,JoursFeries)))</f>
        <v/>
      </c>
      <c r="F52" s="77" t="n"/>
      <c r="G52" s="75" t="n"/>
    </row>
    <row r="53" ht="19.5" customHeight="1" s="55">
      <c r="A53" s="75" t="n"/>
      <c r="B53" s="77" t="n"/>
      <c r="C53" s="77" t="n"/>
      <c r="D53" s="77" t="n"/>
      <c r="E53" s="79">
        <f>IF(OR($A53="",$C53="",$D53=""),"",IF('1. Configuration'!$C$18="Oui",NETWORKDAYS($C53,$D53),NETWORKDAYS($C53,$D53,JoursFeries)))</f>
        <v/>
      </c>
      <c r="F53" s="77" t="n"/>
      <c r="G53" s="75" t="n"/>
    </row>
    <row r="54" ht="19.5" customHeight="1" s="55">
      <c r="A54" s="75" t="n"/>
      <c r="B54" s="77" t="n"/>
      <c r="C54" s="77" t="n"/>
      <c r="D54" s="77" t="n"/>
      <c r="E54" s="79">
        <f>IF(OR($A54="",$C54="",$D54=""),"",IF('1. Configuration'!$C$18="Oui",NETWORKDAYS($C54,$D54),NETWORKDAYS($C54,$D54,JoursFeries)))</f>
        <v/>
      </c>
      <c r="F54" s="77" t="n"/>
      <c r="G54" s="75" t="n"/>
    </row>
    <row r="55" ht="19.5" customHeight="1" s="55">
      <c r="A55" s="75" t="n"/>
      <c r="B55" s="77" t="n"/>
      <c r="C55" s="77" t="n"/>
      <c r="D55" s="77" t="n"/>
      <c r="E55" s="79">
        <f>IF(OR($A55="",$C55="",$D55=""),"",IF('1. Configuration'!$C$18="Oui",NETWORKDAYS($C55,$D55),NETWORKDAYS($C55,$D55,JoursFeries)))</f>
        <v/>
      </c>
      <c r="F55" s="77" t="n"/>
      <c r="G55" s="75" t="n"/>
    </row>
    <row r="56" ht="19.5" customHeight="1" s="55">
      <c r="A56" s="75" t="n"/>
      <c r="B56" s="77" t="n"/>
      <c r="C56" s="77" t="n"/>
      <c r="D56" s="77" t="n"/>
      <c r="E56" s="79">
        <f>IF(OR($A56="",$C56="",$D56=""),"",IF('1. Configuration'!$C$18="Oui",NETWORKDAYS($C56,$D56),NETWORKDAYS($C56,$D56,JoursFeries)))</f>
        <v/>
      </c>
      <c r="F56" s="77" t="n"/>
      <c r="G56" s="75" t="n"/>
    </row>
    <row r="57" ht="19.5" customHeight="1" s="55">
      <c r="A57" s="75" t="n"/>
      <c r="B57" s="77" t="n"/>
      <c r="C57" s="77" t="n"/>
      <c r="D57" s="77" t="n"/>
      <c r="E57" s="79">
        <f>IF(OR($A57="",$C57="",$D57=""),"",IF('1. Configuration'!$C$18="Oui",NETWORKDAYS($C57,$D57),NETWORKDAYS($C57,$D57,JoursFeries)))</f>
        <v/>
      </c>
      <c r="F57" s="77" t="n"/>
      <c r="G57" s="75" t="n"/>
    </row>
    <row r="58" ht="19.5" customHeight="1" s="55">
      <c r="A58" s="75" t="n"/>
      <c r="B58" s="77" t="n"/>
      <c r="C58" s="77" t="n"/>
      <c r="D58" s="77" t="n"/>
      <c r="E58" s="79">
        <f>IF(OR($A58="",$C58="",$D58=""),"",IF('1. Configuration'!$C$18="Oui",NETWORKDAYS($C58,$D58),NETWORKDAYS($C58,$D58,JoursFeries)))</f>
        <v/>
      </c>
      <c r="F58" s="77" t="n"/>
      <c r="G58" s="75" t="n"/>
    </row>
    <row r="59" ht="19.5" customHeight="1" s="55">
      <c r="A59" s="75" t="n"/>
      <c r="B59" s="77" t="n"/>
      <c r="C59" s="77" t="n"/>
      <c r="D59" s="77" t="n"/>
      <c r="E59" s="79">
        <f>IF(OR($A59="",$C59="",$D59=""),"",IF('1. Configuration'!$C$18="Oui",NETWORKDAYS($C59,$D59),NETWORKDAYS($C59,$D59,JoursFeries)))</f>
        <v/>
      </c>
      <c r="F59" s="77" t="n"/>
      <c r="G59" s="75" t="n"/>
    </row>
    <row r="60" ht="19.5" customHeight="1" s="55">
      <c r="A60" s="75" t="n"/>
      <c r="B60" s="77" t="n"/>
      <c r="C60" s="77" t="n"/>
      <c r="D60" s="77" t="n"/>
      <c r="E60" s="79">
        <f>IF(OR($A60="",$C60="",$D60=""),"",IF('1. Configuration'!$C$18="Oui",NETWORKDAYS($C60,$D60),NETWORKDAYS($C60,$D60,JoursFeries)))</f>
        <v/>
      </c>
      <c r="F60" s="77" t="n"/>
      <c r="G60" s="75" t="n"/>
    </row>
    <row r="61" ht="19.5" customHeight="1" s="55">
      <c r="A61" s="75" t="n"/>
      <c r="B61" s="77" t="n"/>
      <c r="C61" s="77" t="n"/>
      <c r="D61" s="77" t="n"/>
      <c r="E61" s="79">
        <f>IF(OR($A61="",$C61="",$D61=""),"",IF('1. Configuration'!$C$18="Oui",NETWORKDAYS($C61,$D61),NETWORKDAYS($C61,$D61,JoursFeries)))</f>
        <v/>
      </c>
      <c r="F61" s="77" t="n"/>
      <c r="G61" s="75" t="n"/>
    </row>
    <row r="62" ht="19.5" customHeight="1" s="55">
      <c r="A62" s="75" t="n"/>
      <c r="B62" s="77" t="n"/>
      <c r="C62" s="77" t="n"/>
      <c r="D62" s="77" t="n"/>
      <c r="E62" s="79">
        <f>IF(OR($A62="",$C62="",$D62=""),"",IF('1. Configuration'!$C$18="Oui",NETWORKDAYS($C62,$D62),NETWORKDAYS($C62,$D62,JoursFeries)))</f>
        <v/>
      </c>
      <c r="F62" s="77" t="n"/>
      <c r="G62" s="75" t="n"/>
    </row>
    <row r="63" ht="19.5" customHeight="1" s="55">
      <c r="A63" s="75" t="n"/>
      <c r="B63" s="77" t="n"/>
      <c r="C63" s="77" t="n"/>
      <c r="D63" s="77" t="n"/>
      <c r="E63" s="79">
        <f>IF(OR($A63="",$C63="",$D63=""),"",IF('1. Configuration'!$C$18="Oui",NETWORKDAYS($C63,$D63),NETWORKDAYS($C63,$D63,JoursFeries)))</f>
        <v/>
      </c>
      <c r="F63" s="77" t="n"/>
      <c r="G63" s="75" t="n"/>
    </row>
    <row r="64" ht="19.5" customHeight="1" s="55">
      <c r="A64" s="75" t="n"/>
      <c r="B64" s="77" t="n"/>
      <c r="C64" s="77" t="n"/>
      <c r="D64" s="77" t="n"/>
      <c r="E64" s="79">
        <f>IF(OR($A64="",$C64="",$D64=""),"",IF('1. Configuration'!$C$18="Oui",NETWORKDAYS($C64,$D64),NETWORKDAYS($C64,$D64,JoursFeries)))</f>
        <v/>
      </c>
      <c r="F64" s="77" t="n"/>
      <c r="G64" s="75" t="n"/>
    </row>
    <row r="65" ht="19.5" customHeight="1" s="55">
      <c r="A65" s="75" t="n"/>
      <c r="B65" s="77" t="n"/>
      <c r="C65" s="77" t="n"/>
      <c r="D65" s="77" t="n"/>
      <c r="E65" s="79">
        <f>IF(OR($A65="",$C65="",$D65=""),"",IF('1. Configuration'!$C$18="Oui",NETWORKDAYS($C65,$D65),NETWORKDAYS($C65,$D65,JoursFeries)))</f>
        <v/>
      </c>
      <c r="F65" s="77" t="n"/>
      <c r="G65" s="75" t="n"/>
    </row>
    <row r="66" ht="19.5" customHeight="1" s="55">
      <c r="A66" s="75" t="n"/>
      <c r="B66" s="77" t="n"/>
      <c r="C66" s="77" t="n"/>
      <c r="D66" s="77" t="n"/>
      <c r="E66" s="79">
        <f>IF(OR($A66="",$C66="",$D66=""),"",IF('1. Configuration'!$C$18="Oui",NETWORKDAYS($C66,$D66),NETWORKDAYS($C66,$D66,JoursFeries)))</f>
        <v/>
      </c>
      <c r="F66" s="77" t="n"/>
      <c r="G66" s="75" t="n"/>
    </row>
    <row r="67" ht="19.5" customHeight="1" s="55">
      <c r="A67" s="75" t="n"/>
      <c r="B67" s="77" t="n"/>
      <c r="C67" s="77" t="n"/>
      <c r="D67" s="77" t="n"/>
      <c r="E67" s="79">
        <f>IF(OR($A67="",$C67="",$D67=""),"",IF('1. Configuration'!$C$18="Oui",NETWORKDAYS($C67,$D67),NETWORKDAYS($C67,$D67,JoursFeries)))</f>
        <v/>
      </c>
      <c r="F67" s="77" t="n"/>
      <c r="G67" s="75" t="n"/>
    </row>
    <row r="68" ht="19.5" customHeight="1" s="55">
      <c r="A68" s="75" t="n"/>
      <c r="B68" s="77" t="n"/>
      <c r="C68" s="77" t="n"/>
      <c r="D68" s="77" t="n"/>
      <c r="E68" s="79">
        <f>IF(OR($A68="",$C68="",$D68=""),"",IF('1. Configuration'!$C$18="Oui",NETWORKDAYS($C68,$D68),NETWORKDAYS($C68,$D68,JoursFeries)))</f>
        <v/>
      </c>
      <c r="F68" s="77" t="n"/>
      <c r="G68" s="75" t="n"/>
    </row>
    <row r="69" ht="19.5" customHeight="1" s="55">
      <c r="A69" s="75" t="n"/>
      <c r="B69" s="77" t="n"/>
      <c r="C69" s="77" t="n"/>
      <c r="D69" s="77" t="n"/>
      <c r="E69" s="79">
        <f>IF(OR($A69="",$C69="",$D69=""),"",IF('1. Configuration'!$C$18="Oui",NETWORKDAYS($C69,$D69),NETWORKDAYS($C69,$D69,JoursFeries)))</f>
        <v/>
      </c>
      <c r="F69" s="77" t="n"/>
      <c r="G69" s="75" t="n"/>
    </row>
    <row r="70" ht="19.5" customHeight="1" s="55">
      <c r="A70" s="75" t="n"/>
      <c r="B70" s="77" t="n"/>
      <c r="C70" s="77" t="n"/>
      <c r="D70" s="77" t="n"/>
      <c r="E70" s="79">
        <f>IF(OR($A70="",$C70="",$D70=""),"",IF('1. Configuration'!$C$18="Oui",NETWORKDAYS($C70,$D70),NETWORKDAYS($C70,$D70,JoursFeries)))</f>
        <v/>
      </c>
      <c r="F70" s="77" t="n"/>
      <c r="G70" s="75" t="n"/>
    </row>
    <row r="71" ht="19.5" customHeight="1" s="55">
      <c r="A71" s="75" t="n"/>
      <c r="B71" s="77" t="n"/>
      <c r="C71" s="77" t="n"/>
      <c r="D71" s="77" t="n"/>
      <c r="E71" s="79">
        <f>IF(OR($A71="",$C71="",$D71=""),"",IF('1. Configuration'!$C$18="Oui",NETWORKDAYS($C71,$D71),NETWORKDAYS($C71,$D71,JoursFeries)))</f>
        <v/>
      </c>
      <c r="F71" s="77" t="n"/>
      <c r="G71" s="75" t="n"/>
    </row>
    <row r="72" ht="19.5" customHeight="1" s="55">
      <c r="A72" s="75" t="n"/>
      <c r="B72" s="77" t="n"/>
      <c r="C72" s="77" t="n"/>
      <c r="D72" s="77" t="n"/>
      <c r="E72" s="79">
        <f>IF(OR($A72="",$C72="",$D72=""),"",IF('1. Configuration'!$C$18="Oui",NETWORKDAYS($C72,$D72),NETWORKDAYS($C72,$D72,JoursFeries)))</f>
        <v/>
      </c>
      <c r="F72" s="77" t="n"/>
      <c r="G72" s="75" t="n"/>
    </row>
    <row r="73" ht="19.5" customHeight="1" s="55">
      <c r="A73" s="75" t="n"/>
      <c r="B73" s="77" t="n"/>
      <c r="C73" s="77" t="n"/>
      <c r="D73" s="77" t="n"/>
      <c r="E73" s="79">
        <f>IF(OR($A73="",$C73="",$D73=""),"",IF('1. Configuration'!$C$18="Oui",NETWORKDAYS($C73,$D73),NETWORKDAYS($C73,$D73,JoursFeries)))</f>
        <v/>
      </c>
      <c r="F73" s="77" t="n"/>
      <c r="G73" s="75" t="n"/>
    </row>
    <row r="74" ht="19.5" customHeight="1" s="55">
      <c r="A74" s="75" t="n"/>
      <c r="B74" s="77" t="n"/>
      <c r="C74" s="77" t="n"/>
      <c r="D74" s="77" t="n"/>
      <c r="E74" s="79">
        <f>IF(OR($A74="",$C74="",$D74=""),"",IF('1. Configuration'!$C$18="Oui",NETWORKDAYS($C74,$D74),NETWORKDAYS($C74,$D74,JoursFeries)))</f>
        <v/>
      </c>
      <c r="F74" s="77" t="n"/>
      <c r="G74" s="75" t="n"/>
    </row>
    <row r="75" ht="19.5" customHeight="1" s="55">
      <c r="A75" s="75" t="n"/>
      <c r="B75" s="77" t="n"/>
      <c r="C75" s="77" t="n"/>
      <c r="D75" s="77" t="n"/>
      <c r="E75" s="79">
        <f>IF(OR($A75="",$C75="",$D75=""),"",IF('1. Configuration'!$C$18="Oui",NETWORKDAYS($C75,$D75),NETWORKDAYS($C75,$D75,JoursFeries)))</f>
        <v/>
      </c>
      <c r="F75" s="77" t="n"/>
      <c r="G75" s="75" t="n"/>
    </row>
    <row r="76" ht="19.5" customHeight="1" s="55">
      <c r="A76" s="75" t="n"/>
      <c r="B76" s="77" t="n"/>
      <c r="C76" s="77" t="n"/>
      <c r="D76" s="77" t="n"/>
      <c r="E76" s="79">
        <f>IF(OR($A76="",$C76="",$D76=""),"",IF('1. Configuration'!$C$18="Oui",NETWORKDAYS($C76,$D76),NETWORKDAYS($C76,$D76,JoursFeries)))</f>
        <v/>
      </c>
      <c r="F76" s="77" t="n"/>
      <c r="G76" s="75" t="n"/>
    </row>
    <row r="77" ht="19.5" customHeight="1" s="55">
      <c r="A77" s="75" t="n"/>
      <c r="B77" s="77" t="n"/>
      <c r="C77" s="77" t="n"/>
      <c r="D77" s="77" t="n"/>
      <c r="E77" s="79">
        <f>IF(OR($A77="",$C77="",$D77=""),"",IF('1. Configuration'!$C$18="Oui",NETWORKDAYS($C77,$D77),NETWORKDAYS($C77,$D77,JoursFeries)))</f>
        <v/>
      </c>
      <c r="F77" s="77" t="n"/>
      <c r="G77" s="75" t="n"/>
    </row>
    <row r="78" ht="19.5" customHeight="1" s="55">
      <c r="A78" s="75" t="n"/>
      <c r="B78" s="77" t="n"/>
      <c r="C78" s="77" t="n"/>
      <c r="D78" s="77" t="n"/>
      <c r="E78" s="79">
        <f>IF(OR($A78="",$C78="",$D78=""),"",IF('1. Configuration'!$C$18="Oui",NETWORKDAYS($C78,$D78),NETWORKDAYS($C78,$D78,JoursFeries)))</f>
        <v/>
      </c>
      <c r="F78" s="77" t="n"/>
      <c r="G78" s="75" t="n"/>
    </row>
    <row r="79" ht="19.5" customHeight="1" s="55">
      <c r="A79" s="75" t="n"/>
      <c r="B79" s="77" t="n"/>
      <c r="C79" s="77" t="n"/>
      <c r="D79" s="77" t="n"/>
      <c r="E79" s="79">
        <f>IF(OR($A79="",$C79="",$D79=""),"",IF('1. Configuration'!$C$18="Oui",NETWORKDAYS($C79,$D79),NETWORKDAYS($C79,$D79,JoursFeries)))</f>
        <v/>
      </c>
      <c r="F79" s="77" t="n"/>
      <c r="G79" s="75" t="n"/>
    </row>
    <row r="80" ht="19.5" customHeight="1" s="55">
      <c r="A80" s="75" t="n"/>
      <c r="B80" s="77" t="n"/>
      <c r="C80" s="77" t="n"/>
      <c r="D80" s="77" t="n"/>
      <c r="E80" s="79">
        <f>IF(OR($A80="",$C80="",$D80=""),"",IF('1. Configuration'!$C$18="Oui",NETWORKDAYS($C80,$D80),NETWORKDAYS($C80,$D80,JoursFeries)))</f>
        <v/>
      </c>
      <c r="F80" s="77" t="n"/>
      <c r="G80" s="75" t="n"/>
    </row>
    <row r="81" ht="19.5" customHeight="1" s="55">
      <c r="A81" s="75" t="n"/>
      <c r="B81" s="77" t="n"/>
      <c r="C81" s="77" t="n"/>
      <c r="D81" s="77" t="n"/>
      <c r="E81" s="79">
        <f>IF(OR($A81="",$C81="",$D81=""),"",IF('1. Configuration'!$C$18="Oui",NETWORKDAYS($C81,$D81),NETWORKDAYS($C81,$D81,JoursFeries)))</f>
        <v/>
      </c>
      <c r="F81" s="77" t="n"/>
      <c r="G81" s="75" t="n"/>
    </row>
    <row r="82" ht="19.5" customHeight="1" s="55">
      <c r="A82" s="75" t="n"/>
      <c r="B82" s="77" t="n"/>
      <c r="C82" s="77" t="n"/>
      <c r="D82" s="77" t="n"/>
      <c r="E82" s="79">
        <f>IF(OR($A82="",$C82="",$D82=""),"",IF('1. Configuration'!$C$18="Oui",NETWORKDAYS($C82,$D82),NETWORKDAYS($C82,$D82,JoursFeries)))</f>
        <v/>
      </c>
      <c r="F82" s="77" t="n"/>
      <c r="G82" s="75" t="n"/>
    </row>
    <row r="83" ht="19.5" customHeight="1" s="55">
      <c r="A83" s="75" t="n"/>
      <c r="B83" s="77" t="n"/>
      <c r="C83" s="77" t="n"/>
      <c r="D83" s="77" t="n"/>
      <c r="E83" s="79">
        <f>IF(OR($A83="",$C83="",$D83=""),"",IF('1. Configuration'!$C$18="Oui",NETWORKDAYS($C83,$D83),NETWORKDAYS($C83,$D83,JoursFeries)))</f>
        <v/>
      </c>
      <c r="F83" s="77" t="n"/>
      <c r="G83" s="75" t="n"/>
    </row>
    <row r="84" ht="19.5" customHeight="1" s="55">
      <c r="A84" s="75" t="n"/>
      <c r="B84" s="77" t="n"/>
      <c r="C84" s="77" t="n"/>
      <c r="D84" s="77" t="n"/>
      <c r="E84" s="79">
        <f>IF(OR($A84="",$C84="",$D84=""),"",IF('1. Configuration'!$C$18="Oui",NETWORKDAYS($C84,$D84),NETWORKDAYS($C84,$D84,JoursFeries)))</f>
        <v/>
      </c>
      <c r="F84" s="77" t="n"/>
      <c r="G84" s="75" t="n"/>
    </row>
    <row r="85" ht="19.5" customHeight="1" s="55">
      <c r="A85" s="75" t="n"/>
      <c r="B85" s="77" t="n"/>
      <c r="C85" s="77" t="n"/>
      <c r="D85" s="77" t="n"/>
      <c r="E85" s="79">
        <f>IF(OR($A85="",$C85="",$D85=""),"",IF('1. Configuration'!$C$18="Oui",NETWORKDAYS($C85,$D85),NETWORKDAYS($C85,$D85,JoursFeries)))</f>
        <v/>
      </c>
      <c r="F85" s="77" t="n"/>
      <c r="G85" s="75" t="n"/>
    </row>
    <row r="86" ht="19.5" customHeight="1" s="55">
      <c r="A86" s="75" t="n"/>
      <c r="B86" s="77" t="n"/>
      <c r="C86" s="77" t="n"/>
      <c r="D86" s="77" t="n"/>
      <c r="E86" s="79">
        <f>IF(OR($A86="",$C86="",$D86=""),"",IF('1. Configuration'!$C$18="Oui",NETWORKDAYS($C86,$D86),NETWORKDAYS($C86,$D86,JoursFeries)))</f>
        <v/>
      </c>
      <c r="F86" s="77" t="n"/>
      <c r="G86" s="75" t="n"/>
    </row>
    <row r="87" ht="19.5" customHeight="1" s="55">
      <c r="A87" s="75" t="n"/>
      <c r="B87" s="77" t="n"/>
      <c r="C87" s="77" t="n"/>
      <c r="D87" s="77" t="n"/>
      <c r="E87" s="79">
        <f>IF(OR($A87="",$C87="",$D87=""),"",IF('1. Configuration'!$C$18="Oui",NETWORKDAYS($C87,$D87),NETWORKDAYS($C87,$D87,JoursFeries)))</f>
        <v/>
      </c>
      <c r="F87" s="77" t="n"/>
      <c r="G87" s="75" t="n"/>
    </row>
    <row r="88" ht="19.5" customHeight="1" s="55">
      <c r="A88" s="75" t="n"/>
      <c r="B88" s="77" t="n"/>
      <c r="C88" s="77" t="n"/>
      <c r="D88" s="77" t="n"/>
      <c r="E88" s="79">
        <f>IF(OR($A88="",$C88="",$D88=""),"",IF('1. Configuration'!$C$18="Oui",NETWORKDAYS($C88,$D88),NETWORKDAYS($C88,$D88,JoursFeries)))</f>
        <v/>
      </c>
      <c r="F88" s="77" t="n"/>
      <c r="G88" s="75" t="n"/>
    </row>
    <row r="89" ht="19.5" customHeight="1" s="55">
      <c r="A89" s="75" t="n"/>
      <c r="B89" s="77" t="n"/>
      <c r="C89" s="77" t="n"/>
      <c r="D89" s="77" t="n"/>
      <c r="E89" s="79">
        <f>IF(OR($A89="",$C89="",$D89=""),"",IF('1. Configuration'!$C$18="Oui",NETWORKDAYS($C89,$D89),NETWORKDAYS($C89,$D89,JoursFeries)))</f>
        <v/>
      </c>
      <c r="F89" s="77" t="n"/>
      <c r="G89" s="75" t="n"/>
    </row>
    <row r="90" ht="19.5" customHeight="1" s="55">
      <c r="A90" s="75" t="n"/>
      <c r="B90" s="77" t="n"/>
      <c r="C90" s="77" t="n"/>
      <c r="D90" s="77" t="n"/>
      <c r="E90" s="79">
        <f>IF(OR($A90="",$C90="",$D90=""),"",IF('1. Configuration'!$C$18="Oui",NETWORKDAYS($C90,$D90),NETWORKDAYS($C90,$D90,JoursFeries)))</f>
        <v/>
      </c>
      <c r="F90" s="77" t="n"/>
      <c r="G90" s="75" t="n"/>
    </row>
    <row r="91" ht="19.5" customHeight="1" s="55">
      <c r="A91" s="75" t="n"/>
      <c r="B91" s="77" t="n"/>
      <c r="C91" s="77" t="n"/>
      <c r="D91" s="77" t="n"/>
      <c r="E91" s="79">
        <f>IF(OR($A91="",$C91="",$D91=""),"",IF('1. Configuration'!$C$18="Oui",NETWORKDAYS($C91,$D91),NETWORKDAYS($C91,$D91,JoursFeries)))</f>
        <v/>
      </c>
      <c r="F91" s="77" t="n"/>
      <c r="G91" s="75" t="n"/>
    </row>
    <row r="92" ht="19.5" customHeight="1" s="55">
      <c r="A92" s="75" t="n"/>
      <c r="B92" s="77" t="n"/>
      <c r="C92" s="77" t="n"/>
      <c r="D92" s="77" t="n"/>
      <c r="E92" s="79">
        <f>IF(OR($A92="",$C92="",$D92=""),"",IF('1. Configuration'!$C$18="Oui",NETWORKDAYS($C92,$D92),NETWORKDAYS($C92,$D92,JoursFeries)))</f>
        <v/>
      </c>
      <c r="F92" s="77" t="n"/>
      <c r="G92" s="75" t="n"/>
    </row>
    <row r="93" ht="19.5" customHeight="1" s="55">
      <c r="A93" s="75" t="n"/>
      <c r="B93" s="77" t="n"/>
      <c r="C93" s="77" t="n"/>
      <c r="D93" s="77" t="n"/>
      <c r="E93" s="79">
        <f>IF(OR($A93="",$C93="",$D93=""),"",IF('1. Configuration'!$C$18="Oui",NETWORKDAYS($C93,$D93),NETWORKDAYS($C93,$D93,JoursFeries)))</f>
        <v/>
      </c>
      <c r="F93" s="77" t="n"/>
      <c r="G93" s="75" t="n"/>
    </row>
    <row r="94" ht="19.5" customHeight="1" s="55">
      <c r="A94" s="75" t="n"/>
      <c r="B94" s="77" t="n"/>
      <c r="C94" s="77" t="n"/>
      <c r="D94" s="77" t="n"/>
      <c r="E94" s="79">
        <f>IF(OR($A94="",$C94="",$D94=""),"",IF('1. Configuration'!$C$18="Oui",NETWORKDAYS($C94,$D94),NETWORKDAYS($C94,$D94,JoursFeries)))</f>
        <v/>
      </c>
      <c r="F94" s="77" t="n"/>
      <c r="G94" s="75" t="n"/>
    </row>
    <row r="95" ht="19.5" customHeight="1" s="55">
      <c r="A95" s="75" t="n"/>
      <c r="B95" s="77" t="n"/>
      <c r="C95" s="77" t="n"/>
      <c r="D95" s="77" t="n"/>
      <c r="E95" s="79">
        <f>IF(OR($A95="",$C95="",$D95=""),"",IF('1. Configuration'!$C$18="Oui",NETWORKDAYS($C95,$D95),NETWORKDAYS($C95,$D95,JoursFeries)))</f>
        <v/>
      </c>
      <c r="F95" s="77" t="n"/>
      <c r="G95" s="75" t="n"/>
    </row>
    <row r="96" ht="19.5" customHeight="1" s="55">
      <c r="A96" s="75" t="n"/>
      <c r="B96" s="77" t="n"/>
      <c r="C96" s="77" t="n"/>
      <c r="D96" s="77" t="n"/>
      <c r="E96" s="79">
        <f>IF(OR($A96="",$C96="",$D96=""),"",IF('1. Configuration'!$C$18="Oui",NETWORKDAYS($C96,$D96),NETWORKDAYS($C96,$D96,JoursFeries)))</f>
        <v/>
      </c>
      <c r="F96" s="77" t="n"/>
      <c r="G96" s="75" t="n"/>
    </row>
    <row r="97" ht="19.5" customHeight="1" s="55">
      <c r="A97" s="75" t="n"/>
      <c r="B97" s="77" t="n"/>
      <c r="C97" s="77" t="n"/>
      <c r="D97" s="77" t="n"/>
      <c r="E97" s="79">
        <f>IF(OR($A97="",$C97="",$D97=""),"",IF('1. Configuration'!$C$18="Oui",NETWORKDAYS($C97,$D97),NETWORKDAYS($C97,$D97,JoursFeries)))</f>
        <v/>
      </c>
      <c r="F97" s="77" t="n"/>
      <c r="G97" s="75" t="n"/>
    </row>
    <row r="98" ht="19.5" customHeight="1" s="55">
      <c r="A98" s="75" t="n"/>
      <c r="B98" s="77" t="n"/>
      <c r="C98" s="77" t="n"/>
      <c r="D98" s="77" t="n"/>
      <c r="E98" s="79">
        <f>IF(OR($A98="",$C98="",$D98=""),"",IF('1. Configuration'!$C$18="Oui",NETWORKDAYS($C98,$D98),NETWORKDAYS($C98,$D98,JoursFeries)))</f>
        <v/>
      </c>
      <c r="F98" s="77" t="n"/>
      <c r="G98" s="75" t="n"/>
    </row>
    <row r="99" ht="19.5" customHeight="1" s="55">
      <c r="A99" s="75" t="n"/>
      <c r="B99" s="77" t="n"/>
      <c r="C99" s="77" t="n"/>
      <c r="D99" s="77" t="n"/>
      <c r="E99" s="79">
        <f>IF(OR($A99="",$C99="",$D99=""),"",IF('1. Configuration'!$C$18="Oui",NETWORKDAYS($C99,$D99),NETWORKDAYS($C99,$D99,JoursFeries)))</f>
        <v/>
      </c>
      <c r="F99" s="77" t="n"/>
      <c r="G99" s="75" t="n"/>
    </row>
    <row r="100" ht="19.5" customHeight="1" s="55">
      <c r="A100" s="75" t="n"/>
      <c r="B100" s="77" t="n"/>
      <c r="C100" s="77" t="n"/>
      <c r="D100" s="77" t="n"/>
      <c r="E100" s="79">
        <f>IF(OR($A100="",$C100="",$D100=""),"",IF('1. Configuration'!$C$18="Oui",NETWORKDAYS($C100,$D100),NETWORKDAYS($C100,$D100,JoursFeries)))</f>
        <v/>
      </c>
      <c r="F100" s="77" t="n"/>
      <c r="G100" s="75" t="n"/>
    </row>
    <row r="101" ht="19.5" customHeight="1" s="55">
      <c r="A101" s="75" t="n"/>
      <c r="B101" s="77" t="n"/>
      <c r="C101" s="77" t="n"/>
      <c r="D101" s="77" t="n"/>
      <c r="E101" s="79">
        <f>IF(OR($A101="",$C101="",$D101=""),"",IF('1. Configuration'!$C$18="Oui",NETWORKDAYS($C101,$D101),NETWORKDAYS($C101,$D101,JoursFeries)))</f>
        <v/>
      </c>
      <c r="F101" s="77" t="n"/>
      <c r="G101" s="75" t="n"/>
    </row>
    <row r="102" ht="19.5" customHeight="1" s="55">
      <c r="A102" s="75" t="n"/>
      <c r="B102" s="77" t="n"/>
      <c r="C102" s="77" t="n"/>
      <c r="D102" s="77" t="n"/>
      <c r="E102" s="79">
        <f>IF(OR($A102="",$C102="",$D102=""),"",IF('1. Configuration'!$C$18="Oui",NETWORKDAYS($C102,$D102),NETWORKDAYS($C102,$D102,JoursFeries)))</f>
        <v/>
      </c>
      <c r="F102" s="77" t="n"/>
      <c r="G102" s="75" t="n"/>
    </row>
    <row r="103" ht="19.5" customHeight="1" s="55">
      <c r="A103" s="75" t="n"/>
      <c r="B103" s="77" t="n"/>
      <c r="C103" s="77" t="n"/>
      <c r="D103" s="77" t="n"/>
      <c r="E103" s="79">
        <f>IF(OR($A103="",$C103="",$D103=""),"",IF('1. Configuration'!$C$18="Oui",NETWORKDAYS($C103,$D103),NETWORKDAYS($C103,$D103,JoursFeries)))</f>
        <v/>
      </c>
      <c r="F103" s="77" t="n"/>
      <c r="G103" s="75" t="n"/>
    </row>
    <row r="104" ht="19.5" customHeight="1" s="55">
      <c r="A104" s="75" t="n"/>
      <c r="B104" s="77" t="n"/>
      <c r="C104" s="77" t="n"/>
      <c r="D104" s="77" t="n"/>
      <c r="E104" s="79">
        <f>IF(OR($A104="",$C104="",$D104=""),"",IF('1. Configuration'!$C$18="Oui",NETWORKDAYS($C104,$D104),NETWORKDAYS($C104,$D104,JoursFeries)))</f>
        <v/>
      </c>
      <c r="F104" s="77" t="n"/>
      <c r="G104" s="75" t="n"/>
    </row>
  </sheetData>
  <mergeCells count="1">
    <mergeCell ref="A2:G2"/>
  </mergeCells>
  <conditionalFormatting sqref="B5:B104">
    <cfRule type="expression" rank="0" priority="2" equalAverage="0" aboveAverage="0" dxfId="1" text="" percent="0" bottom="0">
      <formula>$B5="Congé"</formula>
    </cfRule>
    <cfRule type="expression" rank="0" priority="3" equalAverage="0" aboveAverage="0" dxfId="2" text="" percent="0" bottom="0">
      <formula>$B5="Maladie"</formula>
    </cfRule>
    <cfRule type="expression" rank="0" priority="4" equalAverage="0" aboveAverage="0" dxfId="3" text="" percent="0" bottom="0">
      <formula>$B5="Sans solde"</formula>
    </cfRule>
    <cfRule type="expression" rank="0" priority="5" equalAverage="0" aboveAverage="0" dxfId="4" text="" percent="0" bottom="0">
      <formula>$B5="Autre"</formula>
    </cfRule>
  </conditionalFormatting>
  <conditionalFormatting sqref="F5:F104">
    <cfRule type="expression" rank="0" priority="6" equalAverage="0" aboveAverage="0" dxfId="4" text="" percent="0" bottom="0">
      <formula>$F5="Approuvé"</formula>
    </cfRule>
    <cfRule type="expression" rank="0" priority="7" equalAverage="0" aboveAverage="0" dxfId="3" text="" percent="0" bottom="0">
      <formula>$F5="En attente"</formula>
    </cfRule>
    <cfRule type="expression" rank="0" priority="8" equalAverage="0" aboveAverage="0" dxfId="5" text="" percent="0" bottom="0">
      <formula>$F5="Annulé"</formula>
    </cfRule>
  </conditionalFormatting>
  <dataValidations count="3">
    <dataValidation sqref="B5:B104" showDropDown="0" showInputMessage="0" showErrorMessage="0" allowBlank="1" type="list" errorStyle="stop" operator="between">
      <formula1>"Congé,Maladie,Sans solde,Autre"</formula1>
      <formula2>0</formula2>
    </dataValidation>
    <dataValidation sqref="F5:F104" showDropDown="0" showInputMessage="0" showErrorMessage="0" allowBlank="1" type="list" errorStyle="stop" operator="between">
      <formula1>"Approuvé,En attente,Annulé"</formula1>
      <formula2>0</formula2>
    </dataValidation>
    <dataValidation sqref="A5:A104" showDropDown="0" showInputMessage="0" showErrorMessage="0" allowBlank="1" type="list" errorStyle="stop" operator="between">
      <formula1>'2. Employés'!$A$5:$A$34</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5.xml><?xml version="1.0" encoding="utf-8"?>
<worksheet xmlns="http://schemas.openxmlformats.org/spreadsheetml/2006/main">
  <sheetPr filterMode="0">
    <outlinePr summaryBelow="1" summaryRight="1"/>
    <pageSetUpPr fitToPage="0"/>
  </sheetPr>
  <dimension ref="A1:H40"/>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4" customWidth="1" style="54" min="1" max="1"/>
    <col width="22" customWidth="1" style="54" min="2" max="2"/>
    <col width="18" customWidth="1" style="54" min="3" max="3"/>
    <col width="14" customWidth="1" style="54" min="4" max="7"/>
    <col width="26" customWidth="1" style="54" min="8" max="8"/>
  </cols>
  <sheetData>
    <row r="1"/>
    <row r="2" ht="27.75" customHeight="1" s="55">
      <c r="B2" s="63" t="inlineStr">
        <is>
          <t>Tableau de bord de l’équipe</t>
        </is>
      </c>
    </row>
    <row r="3" ht="15" customHeight="1" s="55">
      <c r="B3" s="64" t="inlineStr">
        <is>
          <t>Alimenté automatiquement par Employés et le Registre des congés. La barre visualise le % du droit utilisé.</t>
        </is>
      </c>
    </row>
    <row r="4"/>
    <row r="5" ht="19.5" customHeight="1" s="55">
      <c r="B5" s="82" t="inlineStr">
        <is>
          <t>DROIT DE L’ÉQUIPE (JOURS)</t>
        </is>
      </c>
      <c r="C5" s="83" t="n"/>
      <c r="D5" s="84" t="inlineStr">
        <is>
          <t>PRIS (APPROUVÉ)</t>
        </is>
      </c>
      <c r="E5" s="85" t="n"/>
      <c r="F5" s="86" t="inlineStr">
        <is>
          <t>RÉSERVÉ (EN ATTENTE)</t>
        </is>
      </c>
      <c r="G5" s="87" t="n"/>
      <c r="H5" s="88" t="inlineStr">
        <is>
          <t>RESTANT</t>
        </is>
      </c>
    </row>
    <row r="6" ht="36" customHeight="1" s="55">
      <c r="B6" s="89">
        <f>'2. Employés'!G36</f>
        <v/>
      </c>
      <c r="C6" s="83" t="n"/>
      <c r="D6" s="90">
        <f>'2. Employés'!H36</f>
        <v/>
      </c>
      <c r="E6" s="85" t="n"/>
      <c r="F6" s="91">
        <f>'2. Employés'!I36</f>
        <v/>
      </c>
      <c r="G6" s="87" t="n"/>
      <c r="H6" s="92">
        <f>'2. Employés'!J36</f>
        <v/>
      </c>
    </row>
    <row r="7"/>
    <row r="8"/>
    <row r="9" ht="21.75" customHeight="1" s="55">
      <c r="B9" s="58" t="inlineStr">
        <is>
          <t>Par salarié</t>
        </is>
      </c>
    </row>
    <row r="10" ht="27.75" customHeight="1" s="55">
      <c r="B10" s="74" t="inlineStr">
        <is>
          <t>Nom</t>
        </is>
      </c>
      <c r="C10" s="74" t="inlineStr">
        <is>
          <t>Rythme de travail</t>
        </is>
      </c>
      <c r="D10" s="74" t="inlineStr">
        <is>
          <t>Droit</t>
        </is>
      </c>
      <c r="E10" s="74" t="inlineStr">
        <is>
          <t>Pris</t>
        </is>
      </c>
      <c r="F10" s="74" t="inlineStr">
        <is>
          <t>Réservé</t>
        </is>
      </c>
      <c r="G10" s="74" t="inlineStr">
        <is>
          <t>Restant</t>
        </is>
      </c>
      <c r="H10" s="74" t="inlineStr">
        <is>
          <t>% utilisé</t>
        </is>
      </c>
    </row>
    <row r="11" ht="19.5" customHeight="1" s="55">
      <c r="B11" s="93">
        <f>IF('2. Employés'!A5="","",'2. Employés'!A5)</f>
        <v/>
      </c>
      <c r="C11" s="94">
        <f>IF('2. Employés'!A5="","",'2. Employés'!D5&amp;" jours/semaine")</f>
        <v/>
      </c>
      <c r="D11" s="95">
        <f>IF('2. Employés'!A5="","",'2. Employés'!G5)</f>
        <v/>
      </c>
      <c r="E11" s="95">
        <f>IF('2. Employés'!A5="","",'2. Employés'!H5)</f>
        <v/>
      </c>
      <c r="F11" s="95">
        <f>IF('2. Employés'!A5="","",'2. Employés'!I5)</f>
        <v/>
      </c>
      <c r="G11" s="95">
        <f>IF('2. Employés'!A5="","",'2. Employés'!J5)</f>
        <v/>
      </c>
      <c r="H11" s="96">
        <f>IFERROR(IF('2. Employés'!A5="","",('2. Employés'!H5+'2. Employés'!I5)/'2. Employés'!G5),"")</f>
        <v/>
      </c>
    </row>
    <row r="12" ht="19.5" customHeight="1" s="55">
      <c r="B12" s="97">
        <f>IF('2. Employés'!A6="","",'2. Employés'!A6)</f>
        <v/>
      </c>
      <c r="C12" s="98">
        <f>IF('2. Employés'!A6="","",'2. Employés'!D6&amp;" jours/semaine")</f>
        <v/>
      </c>
      <c r="D12" s="99">
        <f>IF('2. Employés'!A6="","",'2. Employés'!G6)</f>
        <v/>
      </c>
      <c r="E12" s="99">
        <f>IF('2. Employés'!A6="","",'2. Employés'!H6)</f>
        <v/>
      </c>
      <c r="F12" s="99">
        <f>IF('2. Employés'!A6="","",'2. Employés'!I6)</f>
        <v/>
      </c>
      <c r="G12" s="99">
        <f>IF('2. Employés'!A6="","",'2. Employés'!J6)</f>
        <v/>
      </c>
      <c r="H12" s="100">
        <f>IFERROR(IF('2. Employés'!A6="","",('2. Employés'!H6+'2. Employés'!I6)/'2. Employés'!G6),"")</f>
        <v/>
      </c>
    </row>
    <row r="13" ht="19.5" customHeight="1" s="55">
      <c r="B13" s="93">
        <f>IF('2. Employés'!A7="","",'2. Employés'!A7)</f>
        <v/>
      </c>
      <c r="C13" s="94">
        <f>IF('2. Employés'!A7="","",'2. Employés'!D7&amp;" jours/semaine")</f>
        <v/>
      </c>
      <c r="D13" s="95">
        <f>IF('2. Employés'!A7="","",'2. Employés'!G7)</f>
        <v/>
      </c>
      <c r="E13" s="95">
        <f>IF('2. Employés'!A7="","",'2. Employés'!H7)</f>
        <v/>
      </c>
      <c r="F13" s="95">
        <f>IF('2. Employés'!A7="","",'2. Employés'!I7)</f>
        <v/>
      </c>
      <c r="G13" s="95">
        <f>IF('2. Employés'!A7="","",'2. Employés'!J7)</f>
        <v/>
      </c>
      <c r="H13" s="96">
        <f>IFERROR(IF('2. Employés'!A7="","",('2. Employés'!H7+'2. Employés'!I7)/'2. Employés'!G7),"")</f>
        <v/>
      </c>
    </row>
    <row r="14" ht="19.5" customHeight="1" s="55">
      <c r="B14" s="97">
        <f>IF('2. Employés'!A8="","",'2. Employés'!A8)</f>
        <v/>
      </c>
      <c r="C14" s="98">
        <f>IF('2. Employés'!A8="","",'2. Employés'!D8&amp;" jours/semaine")</f>
        <v/>
      </c>
      <c r="D14" s="99">
        <f>IF('2. Employés'!A8="","",'2. Employés'!G8)</f>
        <v/>
      </c>
      <c r="E14" s="99">
        <f>IF('2. Employés'!A8="","",'2. Employés'!H8)</f>
        <v/>
      </c>
      <c r="F14" s="99">
        <f>IF('2. Employés'!A8="","",'2. Employés'!I8)</f>
        <v/>
      </c>
      <c r="G14" s="99">
        <f>IF('2. Employés'!A8="","",'2. Employés'!J8)</f>
        <v/>
      </c>
      <c r="H14" s="100">
        <f>IFERROR(IF('2. Employés'!A8="","",('2. Employés'!H8+'2. Employés'!I8)/'2. Employés'!G8),"")</f>
        <v/>
      </c>
    </row>
    <row r="15" ht="19.5" customHeight="1" s="55">
      <c r="B15" s="93">
        <f>IF('2. Employés'!A9="","",'2. Employés'!A9)</f>
        <v/>
      </c>
      <c r="C15" s="94">
        <f>IF('2. Employés'!A9="","",'2. Employés'!D9&amp;" jours/semaine")</f>
        <v/>
      </c>
      <c r="D15" s="95">
        <f>IF('2. Employés'!A9="","",'2. Employés'!G9)</f>
        <v/>
      </c>
      <c r="E15" s="95">
        <f>IF('2. Employés'!A9="","",'2. Employés'!H9)</f>
        <v/>
      </c>
      <c r="F15" s="95">
        <f>IF('2. Employés'!A9="","",'2. Employés'!I9)</f>
        <v/>
      </c>
      <c r="G15" s="95">
        <f>IF('2. Employés'!A9="","",'2. Employés'!J9)</f>
        <v/>
      </c>
      <c r="H15" s="96">
        <f>IFERROR(IF('2. Employés'!A9="","",('2. Employés'!H9+'2. Employés'!I9)/'2. Employés'!G9),"")</f>
        <v/>
      </c>
    </row>
    <row r="16" ht="19.5" customHeight="1" s="55">
      <c r="B16" s="97">
        <f>IF('2. Employés'!A10="","",'2. Employés'!A10)</f>
        <v/>
      </c>
      <c r="C16" s="98">
        <f>IF('2. Employés'!A10="","",'2. Employés'!D10&amp;" jours/semaine")</f>
        <v/>
      </c>
      <c r="D16" s="99">
        <f>IF('2. Employés'!A10="","",'2. Employés'!G10)</f>
        <v/>
      </c>
      <c r="E16" s="99">
        <f>IF('2. Employés'!A10="","",'2. Employés'!H10)</f>
        <v/>
      </c>
      <c r="F16" s="99">
        <f>IF('2. Employés'!A10="","",'2. Employés'!I10)</f>
        <v/>
      </c>
      <c r="G16" s="99">
        <f>IF('2. Employés'!A10="","",'2. Employés'!J10)</f>
        <v/>
      </c>
      <c r="H16" s="100">
        <f>IFERROR(IF('2. Employés'!A10="","",('2. Employés'!H10+'2. Employés'!I10)/'2. Employés'!G10),"")</f>
        <v/>
      </c>
    </row>
    <row r="17" ht="19.5" customHeight="1" s="55">
      <c r="B17" s="93">
        <f>IF('2. Employés'!A11="","",'2. Employés'!A11)</f>
        <v/>
      </c>
      <c r="C17" s="94">
        <f>IF('2. Employés'!A11="","",'2. Employés'!D11&amp;" jours/semaine")</f>
        <v/>
      </c>
      <c r="D17" s="95">
        <f>IF('2. Employés'!A11="","",'2. Employés'!G11)</f>
        <v/>
      </c>
      <c r="E17" s="95">
        <f>IF('2. Employés'!A11="","",'2. Employés'!H11)</f>
        <v/>
      </c>
      <c r="F17" s="95">
        <f>IF('2. Employés'!A11="","",'2. Employés'!I11)</f>
        <v/>
      </c>
      <c r="G17" s="95">
        <f>IF('2. Employés'!A11="","",'2. Employés'!J11)</f>
        <v/>
      </c>
      <c r="H17" s="96">
        <f>IFERROR(IF('2. Employés'!A11="","",('2. Employés'!H11+'2. Employés'!I11)/'2. Employés'!G11),"")</f>
        <v/>
      </c>
    </row>
    <row r="18" ht="19.5" customHeight="1" s="55">
      <c r="B18" s="97">
        <f>IF('2. Employés'!A12="","",'2. Employés'!A12)</f>
        <v/>
      </c>
      <c r="C18" s="98">
        <f>IF('2. Employés'!A12="","",'2. Employés'!D12&amp;" jours/semaine")</f>
        <v/>
      </c>
      <c r="D18" s="99">
        <f>IF('2. Employés'!A12="","",'2. Employés'!G12)</f>
        <v/>
      </c>
      <c r="E18" s="99">
        <f>IF('2. Employés'!A12="","",'2. Employés'!H12)</f>
        <v/>
      </c>
      <c r="F18" s="99">
        <f>IF('2. Employés'!A12="","",'2. Employés'!I12)</f>
        <v/>
      </c>
      <c r="G18" s="99">
        <f>IF('2. Employés'!A12="","",'2. Employés'!J12)</f>
        <v/>
      </c>
      <c r="H18" s="100">
        <f>IFERROR(IF('2. Employés'!A12="","",('2. Employés'!H12+'2. Employés'!I12)/'2. Employés'!G12),"")</f>
        <v/>
      </c>
    </row>
    <row r="19" ht="19.5" customHeight="1" s="55">
      <c r="B19" s="93">
        <f>IF('2. Employés'!A13="","",'2. Employés'!A13)</f>
        <v/>
      </c>
      <c r="C19" s="94">
        <f>IF('2. Employés'!A13="","",'2. Employés'!D13&amp;" jours/semaine")</f>
        <v/>
      </c>
      <c r="D19" s="95">
        <f>IF('2. Employés'!A13="","",'2. Employés'!G13)</f>
        <v/>
      </c>
      <c r="E19" s="95">
        <f>IF('2. Employés'!A13="","",'2. Employés'!H13)</f>
        <v/>
      </c>
      <c r="F19" s="95">
        <f>IF('2. Employés'!A13="","",'2. Employés'!I13)</f>
        <v/>
      </c>
      <c r="G19" s="95">
        <f>IF('2. Employés'!A13="","",'2. Employés'!J13)</f>
        <v/>
      </c>
      <c r="H19" s="96">
        <f>IFERROR(IF('2. Employés'!A13="","",('2. Employés'!H13+'2. Employés'!I13)/'2. Employés'!G13),"")</f>
        <v/>
      </c>
    </row>
    <row r="20" ht="19.5" customHeight="1" s="55">
      <c r="B20" s="97">
        <f>IF('2. Employés'!A14="","",'2. Employés'!A14)</f>
        <v/>
      </c>
      <c r="C20" s="98">
        <f>IF('2. Employés'!A14="","",'2. Employés'!D14&amp;" jours/semaine")</f>
        <v/>
      </c>
      <c r="D20" s="99">
        <f>IF('2. Employés'!A14="","",'2. Employés'!G14)</f>
        <v/>
      </c>
      <c r="E20" s="99">
        <f>IF('2. Employés'!A14="","",'2. Employés'!H14)</f>
        <v/>
      </c>
      <c r="F20" s="99">
        <f>IF('2. Employés'!A14="","",'2. Employés'!I14)</f>
        <v/>
      </c>
      <c r="G20" s="99">
        <f>IF('2. Employés'!A14="","",'2. Employés'!J14)</f>
        <v/>
      </c>
      <c r="H20" s="100">
        <f>IFERROR(IF('2. Employés'!A14="","",('2. Employés'!H14+'2. Employés'!I14)/'2. Employés'!G14),"")</f>
        <v/>
      </c>
    </row>
    <row r="21" ht="19.5" customHeight="1" s="55">
      <c r="B21" s="93">
        <f>IF('2. Employés'!A15="","",'2. Employés'!A15)</f>
        <v/>
      </c>
      <c r="C21" s="94">
        <f>IF('2. Employés'!A15="","",'2. Employés'!D15&amp;" jours/semaine")</f>
        <v/>
      </c>
      <c r="D21" s="95">
        <f>IF('2. Employés'!A15="","",'2. Employés'!G15)</f>
        <v/>
      </c>
      <c r="E21" s="95">
        <f>IF('2. Employés'!A15="","",'2. Employés'!H15)</f>
        <v/>
      </c>
      <c r="F21" s="95">
        <f>IF('2. Employés'!A15="","",'2. Employés'!I15)</f>
        <v/>
      </c>
      <c r="G21" s="95">
        <f>IF('2. Employés'!A15="","",'2. Employés'!J15)</f>
        <v/>
      </c>
      <c r="H21" s="96">
        <f>IFERROR(IF('2. Employés'!A15="","",('2. Employés'!H15+'2. Employés'!I15)/'2. Employés'!G15),"")</f>
        <v/>
      </c>
    </row>
    <row r="22" ht="19.5" customHeight="1" s="55">
      <c r="B22" s="97">
        <f>IF('2. Employés'!A16="","",'2. Employés'!A16)</f>
        <v/>
      </c>
      <c r="C22" s="98">
        <f>IF('2. Employés'!A16="","",'2. Employés'!D16&amp;" jours/semaine")</f>
        <v/>
      </c>
      <c r="D22" s="99">
        <f>IF('2. Employés'!A16="","",'2. Employés'!G16)</f>
        <v/>
      </c>
      <c r="E22" s="99">
        <f>IF('2. Employés'!A16="","",'2. Employés'!H16)</f>
        <v/>
      </c>
      <c r="F22" s="99">
        <f>IF('2. Employés'!A16="","",'2. Employés'!I16)</f>
        <v/>
      </c>
      <c r="G22" s="99">
        <f>IF('2. Employés'!A16="","",'2. Employés'!J16)</f>
        <v/>
      </c>
      <c r="H22" s="100">
        <f>IFERROR(IF('2. Employés'!A16="","",('2. Employés'!H16+'2. Employés'!I16)/'2. Employés'!G16),"")</f>
        <v/>
      </c>
    </row>
    <row r="23" ht="19.5" customHeight="1" s="55">
      <c r="B23" s="93">
        <f>IF('2. Employés'!A17="","",'2. Employés'!A17)</f>
        <v/>
      </c>
      <c r="C23" s="94">
        <f>IF('2. Employés'!A17="","",'2. Employés'!D17&amp;" jours/semaine")</f>
        <v/>
      </c>
      <c r="D23" s="95">
        <f>IF('2. Employés'!A17="","",'2. Employés'!G17)</f>
        <v/>
      </c>
      <c r="E23" s="95">
        <f>IF('2. Employés'!A17="","",'2. Employés'!H17)</f>
        <v/>
      </c>
      <c r="F23" s="95">
        <f>IF('2. Employés'!A17="","",'2. Employés'!I17)</f>
        <v/>
      </c>
      <c r="G23" s="95">
        <f>IF('2. Employés'!A17="","",'2. Employés'!J17)</f>
        <v/>
      </c>
      <c r="H23" s="96">
        <f>IFERROR(IF('2. Employés'!A17="","",('2. Employés'!H17+'2. Employés'!I17)/'2. Employés'!G17),"")</f>
        <v/>
      </c>
    </row>
    <row r="24" ht="19.5" customHeight="1" s="55">
      <c r="B24" s="97">
        <f>IF('2. Employés'!A18="","",'2. Employés'!A18)</f>
        <v/>
      </c>
      <c r="C24" s="98">
        <f>IF('2. Employés'!A18="","",'2. Employés'!D18&amp;" jours/semaine")</f>
        <v/>
      </c>
      <c r="D24" s="99">
        <f>IF('2. Employés'!A18="","",'2. Employés'!G18)</f>
        <v/>
      </c>
      <c r="E24" s="99">
        <f>IF('2. Employés'!A18="","",'2. Employés'!H18)</f>
        <v/>
      </c>
      <c r="F24" s="99">
        <f>IF('2. Employés'!A18="","",'2. Employés'!I18)</f>
        <v/>
      </c>
      <c r="G24" s="99">
        <f>IF('2. Employés'!A18="","",'2. Employés'!J18)</f>
        <v/>
      </c>
      <c r="H24" s="100">
        <f>IFERROR(IF('2. Employés'!A18="","",('2. Employés'!H18+'2. Employés'!I18)/'2. Employés'!G18),"")</f>
        <v/>
      </c>
    </row>
    <row r="25" ht="19.5" customHeight="1" s="55">
      <c r="B25" s="93">
        <f>IF('2. Employés'!A19="","",'2. Employés'!A19)</f>
        <v/>
      </c>
      <c r="C25" s="94">
        <f>IF('2. Employés'!A19="","",'2. Employés'!D19&amp;" jours/semaine")</f>
        <v/>
      </c>
      <c r="D25" s="95">
        <f>IF('2. Employés'!A19="","",'2. Employés'!G19)</f>
        <v/>
      </c>
      <c r="E25" s="95">
        <f>IF('2. Employés'!A19="","",'2. Employés'!H19)</f>
        <v/>
      </c>
      <c r="F25" s="95">
        <f>IF('2. Employés'!A19="","",'2. Employés'!I19)</f>
        <v/>
      </c>
      <c r="G25" s="95">
        <f>IF('2. Employés'!A19="","",'2. Employés'!J19)</f>
        <v/>
      </c>
      <c r="H25" s="96">
        <f>IFERROR(IF('2. Employés'!A19="","",('2. Employés'!H19+'2. Employés'!I19)/'2. Employés'!G19),"")</f>
        <v/>
      </c>
    </row>
    <row r="26" ht="19.5" customHeight="1" s="55">
      <c r="B26" s="97">
        <f>IF('2. Employés'!A20="","",'2. Employés'!A20)</f>
        <v/>
      </c>
      <c r="C26" s="98">
        <f>IF('2. Employés'!A20="","",'2. Employés'!D20&amp;" jours/semaine")</f>
        <v/>
      </c>
      <c r="D26" s="99">
        <f>IF('2. Employés'!A20="","",'2. Employés'!G20)</f>
        <v/>
      </c>
      <c r="E26" s="99">
        <f>IF('2. Employés'!A20="","",'2. Employés'!H20)</f>
        <v/>
      </c>
      <c r="F26" s="99">
        <f>IF('2. Employés'!A20="","",'2. Employés'!I20)</f>
        <v/>
      </c>
      <c r="G26" s="99">
        <f>IF('2. Employés'!A20="","",'2. Employés'!J20)</f>
        <v/>
      </c>
      <c r="H26" s="100">
        <f>IFERROR(IF('2. Employés'!A20="","",('2. Employés'!H20+'2. Employés'!I20)/'2. Employés'!G20),"")</f>
        <v/>
      </c>
    </row>
    <row r="27" ht="19.5" customHeight="1" s="55">
      <c r="B27" s="93">
        <f>IF('2. Employés'!A21="","",'2. Employés'!A21)</f>
        <v/>
      </c>
      <c r="C27" s="94">
        <f>IF('2. Employés'!A21="","",'2. Employés'!D21&amp;" jours/semaine")</f>
        <v/>
      </c>
      <c r="D27" s="95">
        <f>IF('2. Employés'!A21="","",'2. Employés'!G21)</f>
        <v/>
      </c>
      <c r="E27" s="95">
        <f>IF('2. Employés'!A21="","",'2. Employés'!H21)</f>
        <v/>
      </c>
      <c r="F27" s="95">
        <f>IF('2. Employés'!A21="","",'2. Employés'!I21)</f>
        <v/>
      </c>
      <c r="G27" s="95">
        <f>IF('2. Employés'!A21="","",'2. Employés'!J21)</f>
        <v/>
      </c>
      <c r="H27" s="96">
        <f>IFERROR(IF('2. Employés'!A21="","",('2. Employés'!H21+'2. Employés'!I21)/'2. Employés'!G21),"")</f>
        <v/>
      </c>
    </row>
    <row r="28" ht="19.5" customHeight="1" s="55">
      <c r="B28" s="97">
        <f>IF('2. Employés'!A22="","",'2. Employés'!A22)</f>
        <v/>
      </c>
      <c r="C28" s="98">
        <f>IF('2. Employés'!A22="","",'2. Employés'!D22&amp;" jours/semaine")</f>
        <v/>
      </c>
      <c r="D28" s="99">
        <f>IF('2. Employés'!A22="","",'2. Employés'!G22)</f>
        <v/>
      </c>
      <c r="E28" s="99">
        <f>IF('2. Employés'!A22="","",'2. Employés'!H22)</f>
        <v/>
      </c>
      <c r="F28" s="99">
        <f>IF('2. Employés'!A22="","",'2. Employés'!I22)</f>
        <v/>
      </c>
      <c r="G28" s="99">
        <f>IF('2. Employés'!A22="","",'2. Employés'!J22)</f>
        <v/>
      </c>
      <c r="H28" s="100">
        <f>IFERROR(IF('2. Employés'!A22="","",('2. Employés'!H22+'2. Employés'!I22)/'2. Employés'!G22),"")</f>
        <v/>
      </c>
    </row>
    <row r="29" ht="19.5" customHeight="1" s="55">
      <c r="B29" s="93">
        <f>IF('2. Employés'!A23="","",'2. Employés'!A23)</f>
        <v/>
      </c>
      <c r="C29" s="94">
        <f>IF('2. Employés'!A23="","",'2. Employés'!D23&amp;" jours/semaine")</f>
        <v/>
      </c>
      <c r="D29" s="95">
        <f>IF('2. Employés'!A23="","",'2. Employés'!G23)</f>
        <v/>
      </c>
      <c r="E29" s="95">
        <f>IF('2. Employés'!A23="","",'2. Employés'!H23)</f>
        <v/>
      </c>
      <c r="F29" s="95">
        <f>IF('2. Employés'!A23="","",'2. Employés'!I23)</f>
        <v/>
      </c>
      <c r="G29" s="95">
        <f>IF('2. Employés'!A23="","",'2. Employés'!J23)</f>
        <v/>
      </c>
      <c r="H29" s="96">
        <f>IFERROR(IF('2. Employés'!A23="","",('2. Employés'!H23+'2. Employés'!I23)/'2. Employés'!G23),"")</f>
        <v/>
      </c>
    </row>
    <row r="30" ht="19.5" customHeight="1" s="55">
      <c r="B30" s="97">
        <f>IF('2. Employés'!A24="","",'2. Employés'!A24)</f>
        <v/>
      </c>
      <c r="C30" s="98">
        <f>IF('2. Employés'!A24="","",'2. Employés'!D24&amp;" jours/semaine")</f>
        <v/>
      </c>
      <c r="D30" s="99">
        <f>IF('2. Employés'!A24="","",'2. Employés'!G24)</f>
        <v/>
      </c>
      <c r="E30" s="99">
        <f>IF('2. Employés'!A24="","",'2. Employés'!H24)</f>
        <v/>
      </c>
      <c r="F30" s="99">
        <f>IF('2. Employés'!A24="","",'2. Employés'!I24)</f>
        <v/>
      </c>
      <c r="G30" s="99">
        <f>IF('2. Employés'!A24="","",'2. Employés'!J24)</f>
        <v/>
      </c>
      <c r="H30" s="100">
        <f>IFERROR(IF('2. Employés'!A24="","",('2. Employés'!H24+'2. Employés'!I24)/'2. Employés'!G24),"")</f>
        <v/>
      </c>
    </row>
    <row r="31" ht="19.5" customHeight="1" s="55">
      <c r="B31" s="93">
        <f>IF('2. Employés'!A25="","",'2. Employés'!A25)</f>
        <v/>
      </c>
      <c r="C31" s="94">
        <f>IF('2. Employés'!A25="","",'2. Employés'!D25&amp;" jours/semaine")</f>
        <v/>
      </c>
      <c r="D31" s="95">
        <f>IF('2. Employés'!A25="","",'2. Employés'!G25)</f>
        <v/>
      </c>
      <c r="E31" s="95">
        <f>IF('2. Employés'!A25="","",'2. Employés'!H25)</f>
        <v/>
      </c>
      <c r="F31" s="95">
        <f>IF('2. Employés'!A25="","",'2. Employés'!I25)</f>
        <v/>
      </c>
      <c r="G31" s="95">
        <f>IF('2. Employés'!A25="","",'2. Employés'!J25)</f>
        <v/>
      </c>
      <c r="H31" s="96">
        <f>IFERROR(IF('2. Employés'!A25="","",('2. Employés'!H25+'2. Employés'!I25)/'2. Employés'!G25),"")</f>
        <v/>
      </c>
    </row>
    <row r="32" ht="19.5" customHeight="1" s="55">
      <c r="B32" s="97">
        <f>IF('2. Employés'!A26="","",'2. Employés'!A26)</f>
        <v/>
      </c>
      <c r="C32" s="98">
        <f>IF('2. Employés'!A26="","",'2. Employés'!D26&amp;" jours/semaine")</f>
        <v/>
      </c>
      <c r="D32" s="99">
        <f>IF('2. Employés'!A26="","",'2. Employés'!G26)</f>
        <v/>
      </c>
      <c r="E32" s="99">
        <f>IF('2. Employés'!A26="","",'2. Employés'!H26)</f>
        <v/>
      </c>
      <c r="F32" s="99">
        <f>IF('2. Employés'!A26="","",'2. Employés'!I26)</f>
        <v/>
      </c>
      <c r="G32" s="99">
        <f>IF('2. Employés'!A26="","",'2. Employés'!J26)</f>
        <v/>
      </c>
      <c r="H32" s="100">
        <f>IFERROR(IF('2. Employés'!A26="","",('2. Employés'!H26+'2. Employés'!I26)/'2. Employés'!G26),"")</f>
        <v/>
      </c>
    </row>
    <row r="33" ht="19.5" customHeight="1" s="55">
      <c r="B33" s="93">
        <f>IF('2. Employés'!A27="","",'2. Employés'!A27)</f>
        <v/>
      </c>
      <c r="C33" s="94">
        <f>IF('2. Employés'!A27="","",'2. Employés'!D27&amp;" jours/semaine")</f>
        <v/>
      </c>
      <c r="D33" s="95">
        <f>IF('2. Employés'!A27="","",'2. Employés'!G27)</f>
        <v/>
      </c>
      <c r="E33" s="95">
        <f>IF('2. Employés'!A27="","",'2. Employés'!H27)</f>
        <v/>
      </c>
      <c r="F33" s="95">
        <f>IF('2. Employés'!A27="","",'2. Employés'!I27)</f>
        <v/>
      </c>
      <c r="G33" s="95">
        <f>IF('2. Employés'!A27="","",'2. Employés'!J27)</f>
        <v/>
      </c>
      <c r="H33" s="96">
        <f>IFERROR(IF('2. Employés'!A27="","",('2. Employés'!H27+'2. Employés'!I27)/'2. Employés'!G27),"")</f>
        <v/>
      </c>
    </row>
    <row r="34" ht="19.5" customHeight="1" s="55">
      <c r="B34" s="97">
        <f>IF('2. Employés'!A28="","",'2. Employés'!A28)</f>
        <v/>
      </c>
      <c r="C34" s="98">
        <f>IF('2. Employés'!A28="","",'2. Employés'!D28&amp;" jours/semaine")</f>
        <v/>
      </c>
      <c r="D34" s="99">
        <f>IF('2. Employés'!A28="","",'2. Employés'!G28)</f>
        <v/>
      </c>
      <c r="E34" s="99">
        <f>IF('2. Employés'!A28="","",'2. Employés'!H28)</f>
        <v/>
      </c>
      <c r="F34" s="99">
        <f>IF('2. Employés'!A28="","",'2. Employés'!I28)</f>
        <v/>
      </c>
      <c r="G34" s="99">
        <f>IF('2. Employés'!A28="","",'2. Employés'!J28)</f>
        <v/>
      </c>
      <c r="H34" s="100">
        <f>IFERROR(IF('2. Employés'!A28="","",('2. Employés'!H28+'2. Employés'!I28)/'2. Employés'!G28),"")</f>
        <v/>
      </c>
    </row>
    <row r="35" ht="19.5" customHeight="1" s="55">
      <c r="B35" s="93">
        <f>IF('2. Employés'!A29="","",'2. Employés'!A29)</f>
        <v/>
      </c>
      <c r="C35" s="94">
        <f>IF('2. Employés'!A29="","",'2. Employés'!D29&amp;" jours/semaine")</f>
        <v/>
      </c>
      <c r="D35" s="95">
        <f>IF('2. Employés'!A29="","",'2. Employés'!G29)</f>
        <v/>
      </c>
      <c r="E35" s="95">
        <f>IF('2. Employés'!A29="","",'2. Employés'!H29)</f>
        <v/>
      </c>
      <c r="F35" s="95">
        <f>IF('2. Employés'!A29="","",'2. Employés'!I29)</f>
        <v/>
      </c>
      <c r="G35" s="95">
        <f>IF('2. Employés'!A29="","",'2. Employés'!J29)</f>
        <v/>
      </c>
      <c r="H35" s="96">
        <f>IFERROR(IF('2. Employés'!A29="","",('2. Employés'!H29+'2. Employés'!I29)/'2. Employés'!G29),"")</f>
        <v/>
      </c>
    </row>
    <row r="36" ht="19.5" customHeight="1" s="55">
      <c r="B36" s="97">
        <f>IF('2. Employés'!A30="","",'2. Employés'!A30)</f>
        <v/>
      </c>
      <c r="C36" s="98">
        <f>IF('2. Employés'!A30="","",'2. Employés'!D30&amp;" jours/semaine")</f>
        <v/>
      </c>
      <c r="D36" s="99">
        <f>IF('2. Employés'!A30="","",'2. Employés'!G30)</f>
        <v/>
      </c>
      <c r="E36" s="99">
        <f>IF('2. Employés'!A30="","",'2. Employés'!H30)</f>
        <v/>
      </c>
      <c r="F36" s="99">
        <f>IF('2. Employés'!A30="","",'2. Employés'!I30)</f>
        <v/>
      </c>
      <c r="G36" s="99">
        <f>IF('2. Employés'!A30="","",'2. Employés'!J30)</f>
        <v/>
      </c>
      <c r="H36" s="100">
        <f>IFERROR(IF('2. Employés'!A30="","",('2. Employés'!H30+'2. Employés'!I30)/'2. Employés'!G30),"")</f>
        <v/>
      </c>
    </row>
    <row r="37" ht="19.5" customHeight="1" s="55">
      <c r="B37" s="93">
        <f>IF('2. Employés'!A31="","",'2. Employés'!A31)</f>
        <v/>
      </c>
      <c r="C37" s="94">
        <f>IF('2. Employés'!A31="","",'2. Employés'!D31&amp;" jours/semaine")</f>
        <v/>
      </c>
      <c r="D37" s="95">
        <f>IF('2. Employés'!A31="","",'2. Employés'!G31)</f>
        <v/>
      </c>
      <c r="E37" s="95">
        <f>IF('2. Employés'!A31="","",'2. Employés'!H31)</f>
        <v/>
      </c>
      <c r="F37" s="95">
        <f>IF('2. Employés'!A31="","",'2. Employés'!I31)</f>
        <v/>
      </c>
      <c r="G37" s="95">
        <f>IF('2. Employés'!A31="","",'2. Employés'!J31)</f>
        <v/>
      </c>
      <c r="H37" s="96">
        <f>IFERROR(IF('2. Employés'!A31="","",('2. Employés'!H31+'2. Employés'!I31)/'2. Employés'!G31),"")</f>
        <v/>
      </c>
    </row>
    <row r="38" ht="19.5" customHeight="1" s="55">
      <c r="B38" s="97">
        <f>IF('2. Employés'!A32="","",'2. Employés'!A32)</f>
        <v/>
      </c>
      <c r="C38" s="98">
        <f>IF('2. Employés'!A32="","",'2. Employés'!D32&amp;" jours/semaine")</f>
        <v/>
      </c>
      <c r="D38" s="99">
        <f>IF('2. Employés'!A32="","",'2. Employés'!G32)</f>
        <v/>
      </c>
      <c r="E38" s="99">
        <f>IF('2. Employés'!A32="","",'2. Employés'!H32)</f>
        <v/>
      </c>
      <c r="F38" s="99">
        <f>IF('2. Employés'!A32="","",'2. Employés'!I32)</f>
        <v/>
      </c>
      <c r="G38" s="99">
        <f>IF('2. Employés'!A32="","",'2. Employés'!J32)</f>
        <v/>
      </c>
      <c r="H38" s="100">
        <f>IFERROR(IF('2. Employés'!A32="","",('2. Employés'!H32+'2. Employés'!I32)/'2. Employés'!G32),"")</f>
        <v/>
      </c>
    </row>
    <row r="39" ht="19.5" customHeight="1" s="55">
      <c r="B39" s="93">
        <f>IF('2. Employés'!A33="","",'2. Employés'!A33)</f>
        <v/>
      </c>
      <c r="C39" s="94">
        <f>IF('2. Employés'!A33="","",'2. Employés'!D33&amp;" jours/semaine")</f>
        <v/>
      </c>
      <c r="D39" s="95">
        <f>IF('2. Employés'!A33="","",'2. Employés'!G33)</f>
        <v/>
      </c>
      <c r="E39" s="95">
        <f>IF('2. Employés'!A33="","",'2. Employés'!H33)</f>
        <v/>
      </c>
      <c r="F39" s="95">
        <f>IF('2. Employés'!A33="","",'2. Employés'!I33)</f>
        <v/>
      </c>
      <c r="G39" s="95">
        <f>IF('2. Employés'!A33="","",'2. Employés'!J33)</f>
        <v/>
      </c>
      <c r="H39" s="96">
        <f>IFERROR(IF('2. Employés'!A33="","",('2. Employés'!H33+'2. Employés'!I33)/'2. Employés'!G33),"")</f>
        <v/>
      </c>
    </row>
    <row r="40" ht="19.5" customHeight="1" s="55">
      <c r="B40" s="97">
        <f>IF('2. Employés'!A34="","",'2. Employés'!A34)</f>
        <v/>
      </c>
      <c r="C40" s="98">
        <f>IF('2. Employés'!A34="","",'2. Employés'!D34&amp;" jours/semaine")</f>
        <v/>
      </c>
      <c r="D40" s="99">
        <f>IF('2. Employés'!A34="","",'2. Employés'!G34)</f>
        <v/>
      </c>
      <c r="E40" s="99">
        <f>IF('2. Employés'!A34="","",'2. Employés'!H34)</f>
        <v/>
      </c>
      <c r="F40" s="99">
        <f>IF('2. Employés'!A34="","",'2. Employés'!I34)</f>
        <v/>
      </c>
      <c r="G40" s="99">
        <f>IF('2. Employés'!A34="","",'2. Employés'!J34)</f>
        <v/>
      </c>
      <c r="H40" s="100">
        <f>IFERROR(IF('2. Employés'!A34="","",('2. Employés'!H34+'2. Employés'!I34)/'2. Employés'!G34),"")</f>
        <v/>
      </c>
    </row>
  </sheetData>
  <mergeCells count="6">
    <mergeCell ref="D6:E6"/>
    <mergeCell ref="B6:C6"/>
    <mergeCell ref="B5:C5"/>
    <mergeCell ref="F5:G5"/>
    <mergeCell ref="D5:E5"/>
    <mergeCell ref="F6:G6"/>
  </mergeCells>
  <conditionalFormatting sqref="G11:G40">
    <cfRule type="cellIs" rank="0" priority="2" equalAverage="0" operator="lessThan" aboveAverage="0" dxfId="0" text="" percent="0" bottom="0">
      <formula>0</formula>
    </cfRule>
  </conditionalFormatting>
  <conditionalFormatting sqref="H11:H40">
    <cfRule type="dataBar" priority="3">
      <dataBar minLength="10" maxLength="90" showValue="1">
        <cfvo type="num" val="0"/>
        <cfvo type="num" val="1"/>
        <color rgb="FF3B5BFF"/>
      </dataBar>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6.xml><?xml version="1.0" encoding="utf-8"?>
<worksheet xmlns="http://schemas.openxmlformats.org/spreadsheetml/2006/main">
  <sheetPr filterMode="0">
    <outlinePr summaryBelow="1" summaryRight="1"/>
    <pageSetUpPr fitToPage="0"/>
  </sheetPr>
  <dimension ref="A1:BA34"/>
  <sheetViews>
    <sheetView showFormulas="0" showGridLines="0" showRowColHeaders="1" showZeros="1" rightToLeft="0" tabSelected="0" showOutlineSymbols="1" defaultGridColor="1" view="normal" topLeftCell="A1" colorId="64" zoomScale="100" zoomScaleNormal="100" zoomScalePageLayoutView="100" workbookViewId="0">
      <pane xSplit="1" ySplit="4" topLeftCell="B5" activePane="bottomRight" state="frozen"/>
      <selection pane="topLeft" activeCell="A1" activeCellId="0" sqref="A1"/>
      <selection pane="topRight" activeCell="B1" activeCellId="0" sqref="B1"/>
      <selection pane="bottomLeft" activeCell="A5" activeCellId="0" sqref="A5"/>
      <selection pane="bottomRight" activeCell="A1" activeCellId="0" sqref="A1"/>
    </sheetView>
  </sheetViews>
  <sheetFormatPr baseColWidth="8" defaultColWidth="8.6796875" defaultRowHeight="15" zeroHeight="0" outlineLevelRow="0"/>
  <cols>
    <col width="22" customWidth="1" style="54" min="1" max="1"/>
    <col width="4.5" customWidth="1" style="54" min="2" max="54"/>
  </cols>
  <sheetData>
    <row r="1" ht="27.75" customHeight="1" s="55">
      <c r="A1" s="63" t="inlineStr">
        <is>
          <t>Calendrier de l’année en un coup d’œil</t>
        </is>
      </c>
    </row>
    <row r="2" ht="15" customHeight="1" s="55">
      <c r="A2" s="64" t="inlineStr">
        <is>
          <t>Chaque cellule montre les jours ouvrés posés cette semaine-là. Les cellules se remplissent de bleu quand un congé est posé.</t>
        </is>
      </c>
    </row>
    <row r="3" ht="18" customHeight="1" s="55">
      <c r="A3" s="101" t="inlineStr">
        <is>
          <t>Mois →</t>
        </is>
      </c>
      <c r="B3" s="102" t="inlineStr">
        <is>
          <t>Jan</t>
        </is>
      </c>
      <c r="F3" s="102" t="inlineStr">
        <is>
          <t>Fév</t>
        </is>
      </c>
      <c r="J3" s="102" t="inlineStr">
        <is>
          <t>Mar</t>
        </is>
      </c>
      <c r="N3" s="102" t="inlineStr">
        <is>
          <t>Avr</t>
        </is>
      </c>
      <c r="S3" s="102" t="inlineStr">
        <is>
          <t>Mai</t>
        </is>
      </c>
      <c r="W3" s="102" t="inlineStr">
        <is>
          <t>Juin</t>
        </is>
      </c>
      <c r="AA3" s="102" t="inlineStr">
        <is>
          <t>Juil</t>
        </is>
      </c>
      <c r="AF3" s="102" t="inlineStr">
        <is>
          <t>Août</t>
        </is>
      </c>
      <c r="AJ3" s="102" t="inlineStr">
        <is>
          <t>Sep</t>
        </is>
      </c>
      <c r="AO3" s="102" t="inlineStr">
        <is>
          <t>Oct</t>
        </is>
      </c>
      <c r="AS3" s="102" t="inlineStr">
        <is>
          <t>Nov</t>
        </is>
      </c>
      <c r="AW3" s="102" t="inlineStr">
        <is>
          <t>Déc</t>
        </is>
      </c>
    </row>
    <row r="4" ht="15" customHeight="1" s="55">
      <c r="A4" s="103" t="inlineStr">
        <is>
          <t>Semaine →</t>
        </is>
      </c>
      <c r="B4" s="104" t="n">
        <v>1</v>
      </c>
      <c r="C4" s="104" t="n">
        <v>2</v>
      </c>
      <c r="D4" s="104" t="n">
        <v>3</v>
      </c>
      <c r="E4" s="104" t="n">
        <v>4</v>
      </c>
      <c r="F4" s="104" t="n">
        <v>5</v>
      </c>
      <c r="G4" s="104" t="n">
        <v>6</v>
      </c>
      <c r="H4" s="104" t="n">
        <v>7</v>
      </c>
      <c r="I4" s="104" t="n">
        <v>8</v>
      </c>
      <c r="J4" s="104" t="n">
        <v>9</v>
      </c>
      <c r="K4" s="104" t="n">
        <v>10</v>
      </c>
      <c r="L4" s="104" t="n">
        <v>11</v>
      </c>
      <c r="M4" s="104" t="n">
        <v>12</v>
      </c>
      <c r="N4" s="104" t="n">
        <v>13</v>
      </c>
      <c r="O4" s="104" t="n">
        <v>14</v>
      </c>
      <c r="P4" s="104" t="n">
        <v>15</v>
      </c>
      <c r="Q4" s="104" t="n">
        <v>16</v>
      </c>
      <c r="R4" s="104" t="n">
        <v>17</v>
      </c>
      <c r="S4" s="104" t="n">
        <v>18</v>
      </c>
      <c r="T4" s="104" t="n">
        <v>19</v>
      </c>
      <c r="U4" s="104" t="n">
        <v>20</v>
      </c>
      <c r="V4" s="104" t="n">
        <v>21</v>
      </c>
      <c r="W4" s="104" t="n">
        <v>22</v>
      </c>
      <c r="X4" s="104" t="n">
        <v>23</v>
      </c>
      <c r="Y4" s="104" t="n">
        <v>24</v>
      </c>
      <c r="Z4" s="104" t="n">
        <v>25</v>
      </c>
      <c r="AA4" s="104" t="n">
        <v>26</v>
      </c>
      <c r="AB4" s="104" t="n">
        <v>27</v>
      </c>
      <c r="AC4" s="104" t="n">
        <v>28</v>
      </c>
      <c r="AD4" s="104" t="n">
        <v>29</v>
      </c>
      <c r="AE4" s="104" t="n">
        <v>30</v>
      </c>
      <c r="AF4" s="104" t="n">
        <v>31</v>
      </c>
      <c r="AG4" s="104" t="n">
        <v>32</v>
      </c>
      <c r="AH4" s="104" t="n">
        <v>33</v>
      </c>
      <c r="AI4" s="104" t="n">
        <v>34</v>
      </c>
      <c r="AJ4" s="104" t="n">
        <v>35</v>
      </c>
      <c r="AK4" s="104" t="n">
        <v>36</v>
      </c>
      <c r="AL4" s="104" t="n">
        <v>37</v>
      </c>
      <c r="AM4" s="104" t="n">
        <v>38</v>
      </c>
      <c r="AN4" s="104" t="n">
        <v>39</v>
      </c>
      <c r="AO4" s="104" t="n">
        <v>40</v>
      </c>
      <c r="AP4" s="104" t="n">
        <v>41</v>
      </c>
      <c r="AQ4" s="104" t="n">
        <v>42</v>
      </c>
      <c r="AR4" s="104" t="n">
        <v>43</v>
      </c>
      <c r="AS4" s="104" t="n">
        <v>44</v>
      </c>
      <c r="AT4" s="104" t="n">
        <v>45</v>
      </c>
      <c r="AU4" s="104" t="n">
        <v>46</v>
      </c>
      <c r="AV4" s="104" t="n">
        <v>47</v>
      </c>
      <c r="AW4" s="104" t="n">
        <v>48</v>
      </c>
      <c r="AX4" s="104" t="n">
        <v>49</v>
      </c>
      <c r="AY4" s="104" t="n">
        <v>50</v>
      </c>
      <c r="AZ4" s="104" t="n">
        <v>51</v>
      </c>
      <c r="BA4" s="104" t="n">
        <v>52</v>
      </c>
    </row>
    <row r="5" ht="18" customHeight="1" s="55">
      <c r="A5" s="105">
        <f>IF('2. Employés'!A5="","",'2. Employés'!A5)</f>
        <v/>
      </c>
      <c r="B5" s="106">
        <f>IF($A5="","",COUNTIFS('3. Registre des congés'!$A$5:$A$200,$A5,'3. Registre des congés'!$F$5:$F$200,"Approuvé",'3. Registre des congés'!$C$5:$C$200,"&lt;="&amp;('1. Configuration'!$C$9+(1-1)*7+6),'3. Registre des congés'!$D$5:$D$200,"&gt;="&amp;('1. Configuration'!$C$9+(1-1)*7)))</f>
        <v/>
      </c>
      <c r="C5" s="106">
        <f>IF($A5="","",COUNTIFS('3. Registre des congés'!$A$5:$A$200,$A5,'3. Registre des congés'!$F$5:$F$200,"Approuvé",'3. Registre des congés'!$C$5:$C$200,"&lt;="&amp;('1. Configuration'!$C$9+(2-1)*7+6),'3. Registre des congés'!$D$5:$D$200,"&gt;="&amp;('1. Configuration'!$C$9+(2-1)*7)))</f>
        <v/>
      </c>
      <c r="D5" s="106">
        <f>IF($A5="","",COUNTIFS('3. Registre des congés'!$A$5:$A$200,$A5,'3. Registre des congés'!$F$5:$F$200,"Approuvé",'3. Registre des congés'!$C$5:$C$200,"&lt;="&amp;('1. Configuration'!$C$9+(3-1)*7+6),'3. Registre des congés'!$D$5:$D$200,"&gt;="&amp;('1. Configuration'!$C$9+(3-1)*7)))</f>
        <v/>
      </c>
      <c r="E5" s="106">
        <f>IF($A5="","",COUNTIFS('3. Registre des congés'!$A$5:$A$200,$A5,'3. Registre des congés'!$F$5:$F$200,"Approuvé",'3. Registre des congés'!$C$5:$C$200,"&lt;="&amp;('1. Configuration'!$C$9+(4-1)*7+6),'3. Registre des congés'!$D$5:$D$200,"&gt;="&amp;('1. Configuration'!$C$9+(4-1)*7)))</f>
        <v/>
      </c>
      <c r="F5" s="106">
        <f>IF($A5="","",COUNTIFS('3. Registre des congés'!$A$5:$A$200,$A5,'3. Registre des congés'!$F$5:$F$200,"Approuvé",'3. Registre des congés'!$C$5:$C$200,"&lt;="&amp;('1. Configuration'!$C$9+(5-1)*7+6),'3. Registre des congés'!$D$5:$D$200,"&gt;="&amp;('1. Configuration'!$C$9+(5-1)*7)))</f>
        <v/>
      </c>
      <c r="G5" s="106">
        <f>IF($A5="","",COUNTIFS('3. Registre des congés'!$A$5:$A$200,$A5,'3. Registre des congés'!$F$5:$F$200,"Approuvé",'3. Registre des congés'!$C$5:$C$200,"&lt;="&amp;('1. Configuration'!$C$9+(6-1)*7+6),'3. Registre des congés'!$D$5:$D$200,"&gt;="&amp;('1. Configuration'!$C$9+(6-1)*7)))</f>
        <v/>
      </c>
      <c r="H5" s="106">
        <f>IF($A5="","",COUNTIFS('3. Registre des congés'!$A$5:$A$200,$A5,'3. Registre des congés'!$F$5:$F$200,"Approuvé",'3. Registre des congés'!$C$5:$C$200,"&lt;="&amp;('1. Configuration'!$C$9+(7-1)*7+6),'3. Registre des congés'!$D$5:$D$200,"&gt;="&amp;('1. Configuration'!$C$9+(7-1)*7)))</f>
        <v/>
      </c>
      <c r="I5" s="106">
        <f>IF($A5="","",COUNTIFS('3. Registre des congés'!$A$5:$A$200,$A5,'3. Registre des congés'!$F$5:$F$200,"Approuvé",'3. Registre des congés'!$C$5:$C$200,"&lt;="&amp;('1. Configuration'!$C$9+(8-1)*7+6),'3. Registre des congés'!$D$5:$D$200,"&gt;="&amp;('1. Configuration'!$C$9+(8-1)*7)))</f>
        <v/>
      </c>
      <c r="J5" s="106">
        <f>IF($A5="","",COUNTIFS('3. Registre des congés'!$A$5:$A$200,$A5,'3. Registre des congés'!$F$5:$F$200,"Approuvé",'3. Registre des congés'!$C$5:$C$200,"&lt;="&amp;('1. Configuration'!$C$9+(9-1)*7+6),'3. Registre des congés'!$D$5:$D$200,"&gt;="&amp;('1. Configuration'!$C$9+(9-1)*7)))</f>
        <v/>
      </c>
      <c r="K5" s="106">
        <f>IF($A5="","",COUNTIFS('3. Registre des congés'!$A$5:$A$200,$A5,'3. Registre des congés'!$F$5:$F$200,"Approuvé",'3. Registre des congés'!$C$5:$C$200,"&lt;="&amp;('1. Configuration'!$C$9+(10-1)*7+6),'3. Registre des congés'!$D$5:$D$200,"&gt;="&amp;('1. Configuration'!$C$9+(10-1)*7)))</f>
        <v/>
      </c>
      <c r="L5" s="106">
        <f>IF($A5="","",COUNTIFS('3. Registre des congés'!$A$5:$A$200,$A5,'3. Registre des congés'!$F$5:$F$200,"Approuvé",'3. Registre des congés'!$C$5:$C$200,"&lt;="&amp;('1. Configuration'!$C$9+(11-1)*7+6),'3. Registre des congés'!$D$5:$D$200,"&gt;="&amp;('1. Configuration'!$C$9+(11-1)*7)))</f>
        <v/>
      </c>
      <c r="M5" s="106">
        <f>IF($A5="","",COUNTIFS('3. Registre des congés'!$A$5:$A$200,$A5,'3. Registre des congés'!$F$5:$F$200,"Approuvé",'3. Registre des congés'!$C$5:$C$200,"&lt;="&amp;('1. Configuration'!$C$9+(12-1)*7+6),'3. Registre des congés'!$D$5:$D$200,"&gt;="&amp;('1. Configuration'!$C$9+(12-1)*7)))</f>
        <v/>
      </c>
      <c r="N5" s="106">
        <f>IF($A5="","",COUNTIFS('3. Registre des congés'!$A$5:$A$200,$A5,'3. Registre des congés'!$F$5:$F$200,"Approuvé",'3. Registre des congés'!$C$5:$C$200,"&lt;="&amp;('1. Configuration'!$C$9+(13-1)*7+6),'3. Registre des congés'!$D$5:$D$200,"&gt;="&amp;('1. Configuration'!$C$9+(13-1)*7)))</f>
        <v/>
      </c>
      <c r="O5" s="106">
        <f>IF($A5="","",COUNTIFS('3. Registre des congés'!$A$5:$A$200,$A5,'3. Registre des congés'!$F$5:$F$200,"Approuvé",'3. Registre des congés'!$C$5:$C$200,"&lt;="&amp;('1. Configuration'!$C$9+(14-1)*7+6),'3. Registre des congés'!$D$5:$D$200,"&gt;="&amp;('1. Configuration'!$C$9+(14-1)*7)))</f>
        <v/>
      </c>
      <c r="P5" s="106">
        <f>IF($A5="","",COUNTIFS('3. Registre des congés'!$A$5:$A$200,$A5,'3. Registre des congés'!$F$5:$F$200,"Approuvé",'3. Registre des congés'!$C$5:$C$200,"&lt;="&amp;('1. Configuration'!$C$9+(15-1)*7+6),'3. Registre des congés'!$D$5:$D$200,"&gt;="&amp;('1. Configuration'!$C$9+(15-1)*7)))</f>
        <v/>
      </c>
      <c r="Q5" s="106">
        <f>IF($A5="","",COUNTIFS('3. Registre des congés'!$A$5:$A$200,$A5,'3. Registre des congés'!$F$5:$F$200,"Approuvé",'3. Registre des congés'!$C$5:$C$200,"&lt;="&amp;('1. Configuration'!$C$9+(16-1)*7+6),'3. Registre des congés'!$D$5:$D$200,"&gt;="&amp;('1. Configuration'!$C$9+(16-1)*7)))</f>
        <v/>
      </c>
      <c r="R5" s="106">
        <f>IF($A5="","",COUNTIFS('3. Registre des congés'!$A$5:$A$200,$A5,'3. Registre des congés'!$F$5:$F$200,"Approuvé",'3. Registre des congés'!$C$5:$C$200,"&lt;="&amp;('1. Configuration'!$C$9+(17-1)*7+6),'3. Registre des congés'!$D$5:$D$200,"&gt;="&amp;('1. Configuration'!$C$9+(17-1)*7)))</f>
        <v/>
      </c>
      <c r="S5" s="106">
        <f>IF($A5="","",COUNTIFS('3. Registre des congés'!$A$5:$A$200,$A5,'3. Registre des congés'!$F$5:$F$200,"Approuvé",'3. Registre des congés'!$C$5:$C$200,"&lt;="&amp;('1. Configuration'!$C$9+(18-1)*7+6),'3. Registre des congés'!$D$5:$D$200,"&gt;="&amp;('1. Configuration'!$C$9+(18-1)*7)))</f>
        <v/>
      </c>
      <c r="T5" s="106">
        <f>IF($A5="","",COUNTIFS('3. Registre des congés'!$A$5:$A$200,$A5,'3. Registre des congés'!$F$5:$F$200,"Approuvé",'3. Registre des congés'!$C$5:$C$200,"&lt;="&amp;('1. Configuration'!$C$9+(19-1)*7+6),'3. Registre des congés'!$D$5:$D$200,"&gt;="&amp;('1. Configuration'!$C$9+(19-1)*7)))</f>
        <v/>
      </c>
      <c r="U5" s="106">
        <f>IF($A5="","",COUNTIFS('3. Registre des congés'!$A$5:$A$200,$A5,'3. Registre des congés'!$F$5:$F$200,"Approuvé",'3. Registre des congés'!$C$5:$C$200,"&lt;="&amp;('1. Configuration'!$C$9+(20-1)*7+6),'3. Registre des congés'!$D$5:$D$200,"&gt;="&amp;('1. Configuration'!$C$9+(20-1)*7)))</f>
        <v/>
      </c>
      <c r="V5" s="106">
        <f>IF($A5="","",COUNTIFS('3. Registre des congés'!$A$5:$A$200,$A5,'3. Registre des congés'!$F$5:$F$200,"Approuvé",'3. Registre des congés'!$C$5:$C$200,"&lt;="&amp;('1. Configuration'!$C$9+(21-1)*7+6),'3. Registre des congés'!$D$5:$D$200,"&gt;="&amp;('1. Configuration'!$C$9+(21-1)*7)))</f>
        <v/>
      </c>
      <c r="W5" s="106">
        <f>IF($A5="","",COUNTIFS('3. Registre des congés'!$A$5:$A$200,$A5,'3. Registre des congés'!$F$5:$F$200,"Approuvé",'3. Registre des congés'!$C$5:$C$200,"&lt;="&amp;('1. Configuration'!$C$9+(22-1)*7+6),'3. Registre des congés'!$D$5:$D$200,"&gt;="&amp;('1. Configuration'!$C$9+(22-1)*7)))</f>
        <v/>
      </c>
      <c r="X5" s="106">
        <f>IF($A5="","",COUNTIFS('3. Registre des congés'!$A$5:$A$200,$A5,'3. Registre des congés'!$F$5:$F$200,"Approuvé",'3. Registre des congés'!$C$5:$C$200,"&lt;="&amp;('1. Configuration'!$C$9+(23-1)*7+6),'3. Registre des congés'!$D$5:$D$200,"&gt;="&amp;('1. Configuration'!$C$9+(23-1)*7)))</f>
        <v/>
      </c>
      <c r="Y5" s="106">
        <f>IF($A5="","",COUNTIFS('3. Registre des congés'!$A$5:$A$200,$A5,'3. Registre des congés'!$F$5:$F$200,"Approuvé",'3. Registre des congés'!$C$5:$C$200,"&lt;="&amp;('1. Configuration'!$C$9+(24-1)*7+6),'3. Registre des congés'!$D$5:$D$200,"&gt;="&amp;('1. Configuration'!$C$9+(24-1)*7)))</f>
        <v/>
      </c>
      <c r="Z5" s="106">
        <f>IF($A5="","",COUNTIFS('3. Registre des congés'!$A$5:$A$200,$A5,'3. Registre des congés'!$F$5:$F$200,"Approuvé",'3. Registre des congés'!$C$5:$C$200,"&lt;="&amp;('1. Configuration'!$C$9+(25-1)*7+6),'3. Registre des congés'!$D$5:$D$200,"&gt;="&amp;('1. Configuration'!$C$9+(25-1)*7)))</f>
        <v/>
      </c>
      <c r="AA5" s="106">
        <f>IF($A5="","",COUNTIFS('3. Registre des congés'!$A$5:$A$200,$A5,'3. Registre des congés'!$F$5:$F$200,"Approuvé",'3. Registre des congés'!$C$5:$C$200,"&lt;="&amp;('1. Configuration'!$C$9+(26-1)*7+6),'3. Registre des congés'!$D$5:$D$200,"&gt;="&amp;('1. Configuration'!$C$9+(26-1)*7)))</f>
        <v/>
      </c>
      <c r="AB5" s="106">
        <f>IF($A5="","",COUNTIFS('3. Registre des congés'!$A$5:$A$200,$A5,'3. Registre des congés'!$F$5:$F$200,"Approuvé",'3. Registre des congés'!$C$5:$C$200,"&lt;="&amp;('1. Configuration'!$C$9+(27-1)*7+6),'3. Registre des congés'!$D$5:$D$200,"&gt;="&amp;('1. Configuration'!$C$9+(27-1)*7)))</f>
        <v/>
      </c>
      <c r="AC5" s="106">
        <f>IF($A5="","",COUNTIFS('3. Registre des congés'!$A$5:$A$200,$A5,'3. Registre des congés'!$F$5:$F$200,"Approuvé",'3. Registre des congés'!$C$5:$C$200,"&lt;="&amp;('1. Configuration'!$C$9+(28-1)*7+6),'3. Registre des congés'!$D$5:$D$200,"&gt;="&amp;('1. Configuration'!$C$9+(28-1)*7)))</f>
        <v/>
      </c>
      <c r="AD5" s="106">
        <f>IF($A5="","",COUNTIFS('3. Registre des congés'!$A$5:$A$200,$A5,'3. Registre des congés'!$F$5:$F$200,"Approuvé",'3. Registre des congés'!$C$5:$C$200,"&lt;="&amp;('1. Configuration'!$C$9+(29-1)*7+6),'3. Registre des congés'!$D$5:$D$200,"&gt;="&amp;('1. Configuration'!$C$9+(29-1)*7)))</f>
        <v/>
      </c>
      <c r="AE5" s="106">
        <f>IF($A5="","",COUNTIFS('3. Registre des congés'!$A$5:$A$200,$A5,'3. Registre des congés'!$F$5:$F$200,"Approuvé",'3. Registre des congés'!$C$5:$C$200,"&lt;="&amp;('1. Configuration'!$C$9+(30-1)*7+6),'3. Registre des congés'!$D$5:$D$200,"&gt;="&amp;('1. Configuration'!$C$9+(30-1)*7)))</f>
        <v/>
      </c>
      <c r="AF5" s="106">
        <f>IF($A5="","",COUNTIFS('3. Registre des congés'!$A$5:$A$200,$A5,'3. Registre des congés'!$F$5:$F$200,"Approuvé",'3. Registre des congés'!$C$5:$C$200,"&lt;="&amp;('1. Configuration'!$C$9+(31-1)*7+6),'3. Registre des congés'!$D$5:$D$200,"&gt;="&amp;('1. Configuration'!$C$9+(31-1)*7)))</f>
        <v/>
      </c>
      <c r="AG5" s="106">
        <f>IF($A5="","",COUNTIFS('3. Registre des congés'!$A$5:$A$200,$A5,'3. Registre des congés'!$F$5:$F$200,"Approuvé",'3. Registre des congés'!$C$5:$C$200,"&lt;="&amp;('1. Configuration'!$C$9+(32-1)*7+6),'3. Registre des congés'!$D$5:$D$200,"&gt;="&amp;('1. Configuration'!$C$9+(32-1)*7)))</f>
        <v/>
      </c>
      <c r="AH5" s="106">
        <f>IF($A5="","",COUNTIFS('3. Registre des congés'!$A$5:$A$200,$A5,'3. Registre des congés'!$F$5:$F$200,"Approuvé",'3. Registre des congés'!$C$5:$C$200,"&lt;="&amp;('1. Configuration'!$C$9+(33-1)*7+6),'3. Registre des congés'!$D$5:$D$200,"&gt;="&amp;('1. Configuration'!$C$9+(33-1)*7)))</f>
        <v/>
      </c>
      <c r="AI5" s="106">
        <f>IF($A5="","",COUNTIFS('3. Registre des congés'!$A$5:$A$200,$A5,'3. Registre des congés'!$F$5:$F$200,"Approuvé",'3. Registre des congés'!$C$5:$C$200,"&lt;="&amp;('1. Configuration'!$C$9+(34-1)*7+6),'3. Registre des congés'!$D$5:$D$200,"&gt;="&amp;('1. Configuration'!$C$9+(34-1)*7)))</f>
        <v/>
      </c>
      <c r="AJ5" s="106">
        <f>IF($A5="","",COUNTIFS('3. Registre des congés'!$A$5:$A$200,$A5,'3. Registre des congés'!$F$5:$F$200,"Approuvé",'3. Registre des congés'!$C$5:$C$200,"&lt;="&amp;('1. Configuration'!$C$9+(35-1)*7+6),'3. Registre des congés'!$D$5:$D$200,"&gt;="&amp;('1. Configuration'!$C$9+(35-1)*7)))</f>
        <v/>
      </c>
      <c r="AK5" s="106">
        <f>IF($A5="","",COUNTIFS('3. Registre des congés'!$A$5:$A$200,$A5,'3. Registre des congés'!$F$5:$F$200,"Approuvé",'3. Registre des congés'!$C$5:$C$200,"&lt;="&amp;('1. Configuration'!$C$9+(36-1)*7+6),'3. Registre des congés'!$D$5:$D$200,"&gt;="&amp;('1. Configuration'!$C$9+(36-1)*7)))</f>
        <v/>
      </c>
      <c r="AL5" s="106">
        <f>IF($A5="","",COUNTIFS('3. Registre des congés'!$A$5:$A$200,$A5,'3. Registre des congés'!$F$5:$F$200,"Approuvé",'3. Registre des congés'!$C$5:$C$200,"&lt;="&amp;('1. Configuration'!$C$9+(37-1)*7+6),'3. Registre des congés'!$D$5:$D$200,"&gt;="&amp;('1. Configuration'!$C$9+(37-1)*7)))</f>
        <v/>
      </c>
      <c r="AM5" s="106">
        <f>IF($A5="","",COUNTIFS('3. Registre des congés'!$A$5:$A$200,$A5,'3. Registre des congés'!$F$5:$F$200,"Approuvé",'3. Registre des congés'!$C$5:$C$200,"&lt;="&amp;('1. Configuration'!$C$9+(38-1)*7+6),'3. Registre des congés'!$D$5:$D$200,"&gt;="&amp;('1. Configuration'!$C$9+(38-1)*7)))</f>
        <v/>
      </c>
      <c r="AN5" s="106">
        <f>IF($A5="","",COUNTIFS('3. Registre des congés'!$A$5:$A$200,$A5,'3. Registre des congés'!$F$5:$F$200,"Approuvé",'3. Registre des congés'!$C$5:$C$200,"&lt;="&amp;('1. Configuration'!$C$9+(39-1)*7+6),'3. Registre des congés'!$D$5:$D$200,"&gt;="&amp;('1. Configuration'!$C$9+(39-1)*7)))</f>
        <v/>
      </c>
      <c r="AO5" s="106">
        <f>IF($A5="","",COUNTIFS('3. Registre des congés'!$A$5:$A$200,$A5,'3. Registre des congés'!$F$5:$F$200,"Approuvé",'3. Registre des congés'!$C$5:$C$200,"&lt;="&amp;('1. Configuration'!$C$9+(40-1)*7+6),'3. Registre des congés'!$D$5:$D$200,"&gt;="&amp;('1. Configuration'!$C$9+(40-1)*7)))</f>
        <v/>
      </c>
      <c r="AP5" s="106">
        <f>IF($A5="","",COUNTIFS('3. Registre des congés'!$A$5:$A$200,$A5,'3. Registre des congés'!$F$5:$F$200,"Approuvé",'3. Registre des congés'!$C$5:$C$200,"&lt;="&amp;('1. Configuration'!$C$9+(41-1)*7+6),'3. Registre des congés'!$D$5:$D$200,"&gt;="&amp;('1. Configuration'!$C$9+(41-1)*7)))</f>
        <v/>
      </c>
      <c r="AQ5" s="106">
        <f>IF($A5="","",COUNTIFS('3. Registre des congés'!$A$5:$A$200,$A5,'3. Registre des congés'!$F$5:$F$200,"Approuvé",'3. Registre des congés'!$C$5:$C$200,"&lt;="&amp;('1. Configuration'!$C$9+(42-1)*7+6),'3. Registre des congés'!$D$5:$D$200,"&gt;="&amp;('1. Configuration'!$C$9+(42-1)*7)))</f>
        <v/>
      </c>
      <c r="AR5" s="106">
        <f>IF($A5="","",COUNTIFS('3. Registre des congés'!$A$5:$A$200,$A5,'3. Registre des congés'!$F$5:$F$200,"Approuvé",'3. Registre des congés'!$C$5:$C$200,"&lt;="&amp;('1. Configuration'!$C$9+(43-1)*7+6),'3. Registre des congés'!$D$5:$D$200,"&gt;="&amp;('1. Configuration'!$C$9+(43-1)*7)))</f>
        <v/>
      </c>
      <c r="AS5" s="106">
        <f>IF($A5="","",COUNTIFS('3. Registre des congés'!$A$5:$A$200,$A5,'3. Registre des congés'!$F$5:$F$200,"Approuvé",'3. Registre des congés'!$C$5:$C$200,"&lt;="&amp;('1. Configuration'!$C$9+(44-1)*7+6),'3. Registre des congés'!$D$5:$D$200,"&gt;="&amp;('1. Configuration'!$C$9+(44-1)*7)))</f>
        <v/>
      </c>
      <c r="AT5" s="106">
        <f>IF($A5="","",COUNTIFS('3. Registre des congés'!$A$5:$A$200,$A5,'3. Registre des congés'!$F$5:$F$200,"Approuvé",'3. Registre des congés'!$C$5:$C$200,"&lt;="&amp;('1. Configuration'!$C$9+(45-1)*7+6),'3. Registre des congés'!$D$5:$D$200,"&gt;="&amp;('1. Configuration'!$C$9+(45-1)*7)))</f>
        <v/>
      </c>
      <c r="AU5" s="106">
        <f>IF($A5="","",COUNTIFS('3. Registre des congés'!$A$5:$A$200,$A5,'3. Registre des congés'!$F$5:$F$200,"Approuvé",'3. Registre des congés'!$C$5:$C$200,"&lt;="&amp;('1. Configuration'!$C$9+(46-1)*7+6),'3. Registre des congés'!$D$5:$D$200,"&gt;="&amp;('1. Configuration'!$C$9+(46-1)*7)))</f>
        <v/>
      </c>
      <c r="AV5" s="106">
        <f>IF($A5="","",COUNTIFS('3. Registre des congés'!$A$5:$A$200,$A5,'3. Registre des congés'!$F$5:$F$200,"Approuvé",'3. Registre des congés'!$C$5:$C$200,"&lt;="&amp;('1. Configuration'!$C$9+(47-1)*7+6),'3. Registre des congés'!$D$5:$D$200,"&gt;="&amp;('1. Configuration'!$C$9+(47-1)*7)))</f>
        <v/>
      </c>
      <c r="AW5" s="106">
        <f>IF($A5="","",COUNTIFS('3. Registre des congés'!$A$5:$A$200,$A5,'3. Registre des congés'!$F$5:$F$200,"Approuvé",'3. Registre des congés'!$C$5:$C$200,"&lt;="&amp;('1. Configuration'!$C$9+(48-1)*7+6),'3. Registre des congés'!$D$5:$D$200,"&gt;="&amp;('1. Configuration'!$C$9+(48-1)*7)))</f>
        <v/>
      </c>
      <c r="AX5" s="106">
        <f>IF($A5="","",COUNTIFS('3. Registre des congés'!$A$5:$A$200,$A5,'3. Registre des congés'!$F$5:$F$200,"Approuvé",'3. Registre des congés'!$C$5:$C$200,"&lt;="&amp;('1. Configuration'!$C$9+(49-1)*7+6),'3. Registre des congés'!$D$5:$D$200,"&gt;="&amp;('1. Configuration'!$C$9+(49-1)*7)))</f>
        <v/>
      </c>
      <c r="AY5" s="106">
        <f>IF($A5="","",COUNTIFS('3. Registre des congés'!$A$5:$A$200,$A5,'3. Registre des congés'!$F$5:$F$200,"Approuvé",'3. Registre des congés'!$C$5:$C$200,"&lt;="&amp;('1. Configuration'!$C$9+(50-1)*7+6),'3. Registre des congés'!$D$5:$D$200,"&gt;="&amp;('1. Configuration'!$C$9+(50-1)*7)))</f>
        <v/>
      </c>
      <c r="AZ5" s="106">
        <f>IF($A5="","",COUNTIFS('3. Registre des congés'!$A$5:$A$200,$A5,'3. Registre des congés'!$F$5:$F$200,"Approuvé",'3. Registre des congés'!$C$5:$C$200,"&lt;="&amp;('1. Configuration'!$C$9+(51-1)*7+6),'3. Registre des congés'!$D$5:$D$200,"&gt;="&amp;('1. Configuration'!$C$9+(51-1)*7)))</f>
        <v/>
      </c>
      <c r="BA5" s="106">
        <f>IF($A5="","",COUNTIFS('3. Registre des congés'!$A$5:$A$200,$A5,'3. Registre des congés'!$F$5:$F$200,"Approuvé",'3. Registre des congés'!$C$5:$C$200,"&lt;="&amp;('1. Configuration'!$C$9+(52-1)*7+6),'3. Registre des congés'!$D$5:$D$200,"&gt;="&amp;('1. Configuration'!$C$9+(52-1)*7)))</f>
        <v/>
      </c>
    </row>
    <row r="6" ht="18" customHeight="1" s="55">
      <c r="A6" s="105">
        <f>IF('2. Employés'!A6="","",'2. Employés'!A6)</f>
        <v/>
      </c>
      <c r="B6" s="106">
        <f>IF($A6="","",COUNTIFS('3. Registre des congés'!$A$5:$A$200,$A6,'3. Registre des congés'!$F$5:$F$200,"Approuvé",'3. Registre des congés'!$C$5:$C$200,"&lt;="&amp;('1. Configuration'!$C$9+(1-1)*7+6),'3. Registre des congés'!$D$5:$D$200,"&gt;="&amp;('1. Configuration'!$C$9+(1-1)*7)))</f>
        <v/>
      </c>
      <c r="C6" s="106">
        <f>IF($A6="","",COUNTIFS('3. Registre des congés'!$A$5:$A$200,$A6,'3. Registre des congés'!$F$5:$F$200,"Approuvé",'3. Registre des congés'!$C$5:$C$200,"&lt;="&amp;('1. Configuration'!$C$9+(2-1)*7+6),'3. Registre des congés'!$D$5:$D$200,"&gt;="&amp;('1. Configuration'!$C$9+(2-1)*7)))</f>
        <v/>
      </c>
      <c r="D6" s="106">
        <f>IF($A6="","",COUNTIFS('3. Registre des congés'!$A$5:$A$200,$A6,'3. Registre des congés'!$F$5:$F$200,"Approuvé",'3. Registre des congés'!$C$5:$C$200,"&lt;="&amp;('1. Configuration'!$C$9+(3-1)*7+6),'3. Registre des congés'!$D$5:$D$200,"&gt;="&amp;('1. Configuration'!$C$9+(3-1)*7)))</f>
        <v/>
      </c>
      <c r="E6" s="106">
        <f>IF($A6="","",COUNTIFS('3. Registre des congés'!$A$5:$A$200,$A6,'3. Registre des congés'!$F$5:$F$200,"Approuvé",'3. Registre des congés'!$C$5:$C$200,"&lt;="&amp;('1. Configuration'!$C$9+(4-1)*7+6),'3. Registre des congés'!$D$5:$D$200,"&gt;="&amp;('1. Configuration'!$C$9+(4-1)*7)))</f>
        <v/>
      </c>
      <c r="F6" s="106">
        <f>IF($A6="","",COUNTIFS('3. Registre des congés'!$A$5:$A$200,$A6,'3. Registre des congés'!$F$5:$F$200,"Approuvé",'3. Registre des congés'!$C$5:$C$200,"&lt;="&amp;('1. Configuration'!$C$9+(5-1)*7+6),'3. Registre des congés'!$D$5:$D$200,"&gt;="&amp;('1. Configuration'!$C$9+(5-1)*7)))</f>
        <v/>
      </c>
      <c r="G6" s="106">
        <f>IF($A6="","",COUNTIFS('3. Registre des congés'!$A$5:$A$200,$A6,'3. Registre des congés'!$F$5:$F$200,"Approuvé",'3. Registre des congés'!$C$5:$C$200,"&lt;="&amp;('1. Configuration'!$C$9+(6-1)*7+6),'3. Registre des congés'!$D$5:$D$200,"&gt;="&amp;('1. Configuration'!$C$9+(6-1)*7)))</f>
        <v/>
      </c>
      <c r="H6" s="106">
        <f>IF($A6="","",COUNTIFS('3. Registre des congés'!$A$5:$A$200,$A6,'3. Registre des congés'!$F$5:$F$200,"Approuvé",'3. Registre des congés'!$C$5:$C$200,"&lt;="&amp;('1. Configuration'!$C$9+(7-1)*7+6),'3. Registre des congés'!$D$5:$D$200,"&gt;="&amp;('1. Configuration'!$C$9+(7-1)*7)))</f>
        <v/>
      </c>
      <c r="I6" s="106">
        <f>IF($A6="","",COUNTIFS('3. Registre des congés'!$A$5:$A$200,$A6,'3. Registre des congés'!$F$5:$F$200,"Approuvé",'3. Registre des congés'!$C$5:$C$200,"&lt;="&amp;('1. Configuration'!$C$9+(8-1)*7+6),'3. Registre des congés'!$D$5:$D$200,"&gt;="&amp;('1. Configuration'!$C$9+(8-1)*7)))</f>
        <v/>
      </c>
      <c r="J6" s="106">
        <f>IF($A6="","",COUNTIFS('3. Registre des congés'!$A$5:$A$200,$A6,'3. Registre des congés'!$F$5:$F$200,"Approuvé",'3. Registre des congés'!$C$5:$C$200,"&lt;="&amp;('1. Configuration'!$C$9+(9-1)*7+6),'3. Registre des congés'!$D$5:$D$200,"&gt;="&amp;('1. Configuration'!$C$9+(9-1)*7)))</f>
        <v/>
      </c>
      <c r="K6" s="106">
        <f>IF($A6="","",COUNTIFS('3. Registre des congés'!$A$5:$A$200,$A6,'3. Registre des congés'!$F$5:$F$200,"Approuvé",'3. Registre des congés'!$C$5:$C$200,"&lt;="&amp;('1. Configuration'!$C$9+(10-1)*7+6),'3. Registre des congés'!$D$5:$D$200,"&gt;="&amp;('1. Configuration'!$C$9+(10-1)*7)))</f>
        <v/>
      </c>
      <c r="L6" s="106">
        <f>IF($A6="","",COUNTIFS('3. Registre des congés'!$A$5:$A$200,$A6,'3. Registre des congés'!$F$5:$F$200,"Approuvé",'3. Registre des congés'!$C$5:$C$200,"&lt;="&amp;('1. Configuration'!$C$9+(11-1)*7+6),'3. Registre des congés'!$D$5:$D$200,"&gt;="&amp;('1. Configuration'!$C$9+(11-1)*7)))</f>
        <v/>
      </c>
      <c r="M6" s="106">
        <f>IF($A6="","",COUNTIFS('3. Registre des congés'!$A$5:$A$200,$A6,'3. Registre des congés'!$F$5:$F$200,"Approuvé",'3. Registre des congés'!$C$5:$C$200,"&lt;="&amp;('1. Configuration'!$C$9+(12-1)*7+6),'3. Registre des congés'!$D$5:$D$200,"&gt;="&amp;('1. Configuration'!$C$9+(12-1)*7)))</f>
        <v/>
      </c>
      <c r="N6" s="106">
        <f>IF($A6="","",COUNTIFS('3. Registre des congés'!$A$5:$A$200,$A6,'3. Registre des congés'!$F$5:$F$200,"Approuvé",'3. Registre des congés'!$C$5:$C$200,"&lt;="&amp;('1. Configuration'!$C$9+(13-1)*7+6),'3. Registre des congés'!$D$5:$D$200,"&gt;="&amp;('1. Configuration'!$C$9+(13-1)*7)))</f>
        <v/>
      </c>
      <c r="O6" s="106">
        <f>IF($A6="","",COUNTIFS('3. Registre des congés'!$A$5:$A$200,$A6,'3. Registre des congés'!$F$5:$F$200,"Approuvé",'3. Registre des congés'!$C$5:$C$200,"&lt;="&amp;('1. Configuration'!$C$9+(14-1)*7+6),'3. Registre des congés'!$D$5:$D$200,"&gt;="&amp;('1. Configuration'!$C$9+(14-1)*7)))</f>
        <v/>
      </c>
      <c r="P6" s="106">
        <f>IF($A6="","",COUNTIFS('3. Registre des congés'!$A$5:$A$200,$A6,'3. Registre des congés'!$F$5:$F$200,"Approuvé",'3. Registre des congés'!$C$5:$C$200,"&lt;="&amp;('1. Configuration'!$C$9+(15-1)*7+6),'3. Registre des congés'!$D$5:$D$200,"&gt;="&amp;('1. Configuration'!$C$9+(15-1)*7)))</f>
        <v/>
      </c>
      <c r="Q6" s="106">
        <f>IF($A6="","",COUNTIFS('3. Registre des congés'!$A$5:$A$200,$A6,'3. Registre des congés'!$F$5:$F$200,"Approuvé",'3. Registre des congés'!$C$5:$C$200,"&lt;="&amp;('1. Configuration'!$C$9+(16-1)*7+6),'3. Registre des congés'!$D$5:$D$200,"&gt;="&amp;('1. Configuration'!$C$9+(16-1)*7)))</f>
        <v/>
      </c>
      <c r="R6" s="106">
        <f>IF($A6="","",COUNTIFS('3. Registre des congés'!$A$5:$A$200,$A6,'3. Registre des congés'!$F$5:$F$200,"Approuvé",'3. Registre des congés'!$C$5:$C$200,"&lt;="&amp;('1. Configuration'!$C$9+(17-1)*7+6),'3. Registre des congés'!$D$5:$D$200,"&gt;="&amp;('1. Configuration'!$C$9+(17-1)*7)))</f>
        <v/>
      </c>
      <c r="S6" s="106">
        <f>IF($A6="","",COUNTIFS('3. Registre des congés'!$A$5:$A$200,$A6,'3. Registre des congés'!$F$5:$F$200,"Approuvé",'3. Registre des congés'!$C$5:$C$200,"&lt;="&amp;('1. Configuration'!$C$9+(18-1)*7+6),'3. Registre des congés'!$D$5:$D$200,"&gt;="&amp;('1. Configuration'!$C$9+(18-1)*7)))</f>
        <v/>
      </c>
      <c r="T6" s="106">
        <f>IF($A6="","",COUNTIFS('3. Registre des congés'!$A$5:$A$200,$A6,'3. Registre des congés'!$F$5:$F$200,"Approuvé",'3. Registre des congés'!$C$5:$C$200,"&lt;="&amp;('1. Configuration'!$C$9+(19-1)*7+6),'3. Registre des congés'!$D$5:$D$200,"&gt;="&amp;('1. Configuration'!$C$9+(19-1)*7)))</f>
        <v/>
      </c>
      <c r="U6" s="106">
        <f>IF($A6="","",COUNTIFS('3. Registre des congés'!$A$5:$A$200,$A6,'3. Registre des congés'!$F$5:$F$200,"Approuvé",'3. Registre des congés'!$C$5:$C$200,"&lt;="&amp;('1. Configuration'!$C$9+(20-1)*7+6),'3. Registre des congés'!$D$5:$D$200,"&gt;="&amp;('1. Configuration'!$C$9+(20-1)*7)))</f>
        <v/>
      </c>
      <c r="V6" s="106">
        <f>IF($A6="","",COUNTIFS('3. Registre des congés'!$A$5:$A$200,$A6,'3. Registre des congés'!$F$5:$F$200,"Approuvé",'3. Registre des congés'!$C$5:$C$200,"&lt;="&amp;('1. Configuration'!$C$9+(21-1)*7+6),'3. Registre des congés'!$D$5:$D$200,"&gt;="&amp;('1. Configuration'!$C$9+(21-1)*7)))</f>
        <v/>
      </c>
      <c r="W6" s="106">
        <f>IF($A6="","",COUNTIFS('3. Registre des congés'!$A$5:$A$200,$A6,'3. Registre des congés'!$F$5:$F$200,"Approuvé",'3. Registre des congés'!$C$5:$C$200,"&lt;="&amp;('1. Configuration'!$C$9+(22-1)*7+6),'3. Registre des congés'!$D$5:$D$200,"&gt;="&amp;('1. Configuration'!$C$9+(22-1)*7)))</f>
        <v/>
      </c>
      <c r="X6" s="106">
        <f>IF($A6="","",COUNTIFS('3. Registre des congés'!$A$5:$A$200,$A6,'3. Registre des congés'!$F$5:$F$200,"Approuvé",'3. Registre des congés'!$C$5:$C$200,"&lt;="&amp;('1. Configuration'!$C$9+(23-1)*7+6),'3. Registre des congés'!$D$5:$D$200,"&gt;="&amp;('1. Configuration'!$C$9+(23-1)*7)))</f>
        <v/>
      </c>
      <c r="Y6" s="106">
        <f>IF($A6="","",COUNTIFS('3. Registre des congés'!$A$5:$A$200,$A6,'3. Registre des congés'!$F$5:$F$200,"Approuvé",'3. Registre des congés'!$C$5:$C$200,"&lt;="&amp;('1. Configuration'!$C$9+(24-1)*7+6),'3. Registre des congés'!$D$5:$D$200,"&gt;="&amp;('1. Configuration'!$C$9+(24-1)*7)))</f>
        <v/>
      </c>
      <c r="Z6" s="106">
        <f>IF($A6="","",COUNTIFS('3. Registre des congés'!$A$5:$A$200,$A6,'3. Registre des congés'!$F$5:$F$200,"Approuvé",'3. Registre des congés'!$C$5:$C$200,"&lt;="&amp;('1. Configuration'!$C$9+(25-1)*7+6),'3. Registre des congés'!$D$5:$D$200,"&gt;="&amp;('1. Configuration'!$C$9+(25-1)*7)))</f>
        <v/>
      </c>
      <c r="AA6" s="106">
        <f>IF($A6="","",COUNTIFS('3. Registre des congés'!$A$5:$A$200,$A6,'3. Registre des congés'!$F$5:$F$200,"Approuvé",'3. Registre des congés'!$C$5:$C$200,"&lt;="&amp;('1. Configuration'!$C$9+(26-1)*7+6),'3. Registre des congés'!$D$5:$D$200,"&gt;="&amp;('1. Configuration'!$C$9+(26-1)*7)))</f>
        <v/>
      </c>
      <c r="AB6" s="106">
        <f>IF($A6="","",COUNTIFS('3. Registre des congés'!$A$5:$A$200,$A6,'3. Registre des congés'!$F$5:$F$200,"Approuvé",'3. Registre des congés'!$C$5:$C$200,"&lt;="&amp;('1. Configuration'!$C$9+(27-1)*7+6),'3. Registre des congés'!$D$5:$D$200,"&gt;="&amp;('1. Configuration'!$C$9+(27-1)*7)))</f>
        <v/>
      </c>
      <c r="AC6" s="106">
        <f>IF($A6="","",COUNTIFS('3. Registre des congés'!$A$5:$A$200,$A6,'3. Registre des congés'!$F$5:$F$200,"Approuvé",'3. Registre des congés'!$C$5:$C$200,"&lt;="&amp;('1. Configuration'!$C$9+(28-1)*7+6),'3. Registre des congés'!$D$5:$D$200,"&gt;="&amp;('1. Configuration'!$C$9+(28-1)*7)))</f>
        <v/>
      </c>
      <c r="AD6" s="106">
        <f>IF($A6="","",COUNTIFS('3. Registre des congés'!$A$5:$A$200,$A6,'3. Registre des congés'!$F$5:$F$200,"Approuvé",'3. Registre des congés'!$C$5:$C$200,"&lt;="&amp;('1. Configuration'!$C$9+(29-1)*7+6),'3. Registre des congés'!$D$5:$D$200,"&gt;="&amp;('1. Configuration'!$C$9+(29-1)*7)))</f>
        <v/>
      </c>
      <c r="AE6" s="106">
        <f>IF($A6="","",COUNTIFS('3. Registre des congés'!$A$5:$A$200,$A6,'3. Registre des congés'!$F$5:$F$200,"Approuvé",'3. Registre des congés'!$C$5:$C$200,"&lt;="&amp;('1. Configuration'!$C$9+(30-1)*7+6),'3. Registre des congés'!$D$5:$D$200,"&gt;="&amp;('1. Configuration'!$C$9+(30-1)*7)))</f>
        <v/>
      </c>
      <c r="AF6" s="106">
        <f>IF($A6="","",COUNTIFS('3. Registre des congés'!$A$5:$A$200,$A6,'3. Registre des congés'!$F$5:$F$200,"Approuvé",'3. Registre des congés'!$C$5:$C$200,"&lt;="&amp;('1. Configuration'!$C$9+(31-1)*7+6),'3. Registre des congés'!$D$5:$D$200,"&gt;="&amp;('1. Configuration'!$C$9+(31-1)*7)))</f>
        <v/>
      </c>
      <c r="AG6" s="106">
        <f>IF($A6="","",COUNTIFS('3. Registre des congés'!$A$5:$A$200,$A6,'3. Registre des congés'!$F$5:$F$200,"Approuvé",'3. Registre des congés'!$C$5:$C$200,"&lt;="&amp;('1. Configuration'!$C$9+(32-1)*7+6),'3. Registre des congés'!$D$5:$D$200,"&gt;="&amp;('1. Configuration'!$C$9+(32-1)*7)))</f>
        <v/>
      </c>
      <c r="AH6" s="106">
        <f>IF($A6="","",COUNTIFS('3. Registre des congés'!$A$5:$A$200,$A6,'3. Registre des congés'!$F$5:$F$200,"Approuvé",'3. Registre des congés'!$C$5:$C$200,"&lt;="&amp;('1. Configuration'!$C$9+(33-1)*7+6),'3. Registre des congés'!$D$5:$D$200,"&gt;="&amp;('1. Configuration'!$C$9+(33-1)*7)))</f>
        <v/>
      </c>
      <c r="AI6" s="106">
        <f>IF($A6="","",COUNTIFS('3. Registre des congés'!$A$5:$A$200,$A6,'3. Registre des congés'!$F$5:$F$200,"Approuvé",'3. Registre des congés'!$C$5:$C$200,"&lt;="&amp;('1. Configuration'!$C$9+(34-1)*7+6),'3. Registre des congés'!$D$5:$D$200,"&gt;="&amp;('1. Configuration'!$C$9+(34-1)*7)))</f>
        <v/>
      </c>
      <c r="AJ6" s="106">
        <f>IF($A6="","",COUNTIFS('3. Registre des congés'!$A$5:$A$200,$A6,'3. Registre des congés'!$F$5:$F$200,"Approuvé",'3. Registre des congés'!$C$5:$C$200,"&lt;="&amp;('1. Configuration'!$C$9+(35-1)*7+6),'3. Registre des congés'!$D$5:$D$200,"&gt;="&amp;('1. Configuration'!$C$9+(35-1)*7)))</f>
        <v/>
      </c>
      <c r="AK6" s="106">
        <f>IF($A6="","",COUNTIFS('3. Registre des congés'!$A$5:$A$200,$A6,'3. Registre des congés'!$F$5:$F$200,"Approuvé",'3. Registre des congés'!$C$5:$C$200,"&lt;="&amp;('1. Configuration'!$C$9+(36-1)*7+6),'3. Registre des congés'!$D$5:$D$200,"&gt;="&amp;('1. Configuration'!$C$9+(36-1)*7)))</f>
        <v/>
      </c>
      <c r="AL6" s="106">
        <f>IF($A6="","",COUNTIFS('3. Registre des congés'!$A$5:$A$200,$A6,'3. Registre des congés'!$F$5:$F$200,"Approuvé",'3. Registre des congés'!$C$5:$C$200,"&lt;="&amp;('1. Configuration'!$C$9+(37-1)*7+6),'3. Registre des congés'!$D$5:$D$200,"&gt;="&amp;('1. Configuration'!$C$9+(37-1)*7)))</f>
        <v/>
      </c>
      <c r="AM6" s="106">
        <f>IF($A6="","",COUNTIFS('3. Registre des congés'!$A$5:$A$200,$A6,'3. Registre des congés'!$F$5:$F$200,"Approuvé",'3. Registre des congés'!$C$5:$C$200,"&lt;="&amp;('1. Configuration'!$C$9+(38-1)*7+6),'3. Registre des congés'!$D$5:$D$200,"&gt;="&amp;('1. Configuration'!$C$9+(38-1)*7)))</f>
        <v/>
      </c>
      <c r="AN6" s="106">
        <f>IF($A6="","",COUNTIFS('3. Registre des congés'!$A$5:$A$200,$A6,'3. Registre des congés'!$F$5:$F$200,"Approuvé",'3. Registre des congés'!$C$5:$C$200,"&lt;="&amp;('1. Configuration'!$C$9+(39-1)*7+6),'3. Registre des congés'!$D$5:$D$200,"&gt;="&amp;('1. Configuration'!$C$9+(39-1)*7)))</f>
        <v/>
      </c>
      <c r="AO6" s="106">
        <f>IF($A6="","",COUNTIFS('3. Registre des congés'!$A$5:$A$200,$A6,'3. Registre des congés'!$F$5:$F$200,"Approuvé",'3. Registre des congés'!$C$5:$C$200,"&lt;="&amp;('1. Configuration'!$C$9+(40-1)*7+6),'3. Registre des congés'!$D$5:$D$200,"&gt;="&amp;('1. Configuration'!$C$9+(40-1)*7)))</f>
        <v/>
      </c>
      <c r="AP6" s="106">
        <f>IF($A6="","",COUNTIFS('3. Registre des congés'!$A$5:$A$200,$A6,'3. Registre des congés'!$F$5:$F$200,"Approuvé",'3. Registre des congés'!$C$5:$C$200,"&lt;="&amp;('1. Configuration'!$C$9+(41-1)*7+6),'3. Registre des congés'!$D$5:$D$200,"&gt;="&amp;('1. Configuration'!$C$9+(41-1)*7)))</f>
        <v/>
      </c>
      <c r="AQ6" s="106">
        <f>IF($A6="","",COUNTIFS('3. Registre des congés'!$A$5:$A$200,$A6,'3. Registre des congés'!$F$5:$F$200,"Approuvé",'3. Registre des congés'!$C$5:$C$200,"&lt;="&amp;('1. Configuration'!$C$9+(42-1)*7+6),'3. Registre des congés'!$D$5:$D$200,"&gt;="&amp;('1. Configuration'!$C$9+(42-1)*7)))</f>
        <v/>
      </c>
      <c r="AR6" s="106">
        <f>IF($A6="","",COUNTIFS('3. Registre des congés'!$A$5:$A$200,$A6,'3. Registre des congés'!$F$5:$F$200,"Approuvé",'3. Registre des congés'!$C$5:$C$200,"&lt;="&amp;('1. Configuration'!$C$9+(43-1)*7+6),'3. Registre des congés'!$D$5:$D$200,"&gt;="&amp;('1. Configuration'!$C$9+(43-1)*7)))</f>
        <v/>
      </c>
      <c r="AS6" s="106">
        <f>IF($A6="","",COUNTIFS('3. Registre des congés'!$A$5:$A$200,$A6,'3. Registre des congés'!$F$5:$F$200,"Approuvé",'3. Registre des congés'!$C$5:$C$200,"&lt;="&amp;('1. Configuration'!$C$9+(44-1)*7+6),'3. Registre des congés'!$D$5:$D$200,"&gt;="&amp;('1. Configuration'!$C$9+(44-1)*7)))</f>
        <v/>
      </c>
      <c r="AT6" s="106">
        <f>IF($A6="","",COUNTIFS('3. Registre des congés'!$A$5:$A$200,$A6,'3. Registre des congés'!$F$5:$F$200,"Approuvé",'3. Registre des congés'!$C$5:$C$200,"&lt;="&amp;('1. Configuration'!$C$9+(45-1)*7+6),'3. Registre des congés'!$D$5:$D$200,"&gt;="&amp;('1. Configuration'!$C$9+(45-1)*7)))</f>
        <v/>
      </c>
      <c r="AU6" s="106">
        <f>IF($A6="","",COUNTIFS('3. Registre des congés'!$A$5:$A$200,$A6,'3. Registre des congés'!$F$5:$F$200,"Approuvé",'3. Registre des congés'!$C$5:$C$200,"&lt;="&amp;('1. Configuration'!$C$9+(46-1)*7+6),'3. Registre des congés'!$D$5:$D$200,"&gt;="&amp;('1. Configuration'!$C$9+(46-1)*7)))</f>
        <v/>
      </c>
      <c r="AV6" s="106">
        <f>IF($A6="","",COUNTIFS('3. Registre des congés'!$A$5:$A$200,$A6,'3. Registre des congés'!$F$5:$F$200,"Approuvé",'3. Registre des congés'!$C$5:$C$200,"&lt;="&amp;('1. Configuration'!$C$9+(47-1)*7+6),'3. Registre des congés'!$D$5:$D$200,"&gt;="&amp;('1. Configuration'!$C$9+(47-1)*7)))</f>
        <v/>
      </c>
      <c r="AW6" s="106">
        <f>IF($A6="","",COUNTIFS('3. Registre des congés'!$A$5:$A$200,$A6,'3. Registre des congés'!$F$5:$F$200,"Approuvé",'3. Registre des congés'!$C$5:$C$200,"&lt;="&amp;('1. Configuration'!$C$9+(48-1)*7+6),'3. Registre des congés'!$D$5:$D$200,"&gt;="&amp;('1. Configuration'!$C$9+(48-1)*7)))</f>
        <v/>
      </c>
      <c r="AX6" s="106">
        <f>IF($A6="","",COUNTIFS('3. Registre des congés'!$A$5:$A$200,$A6,'3. Registre des congés'!$F$5:$F$200,"Approuvé",'3. Registre des congés'!$C$5:$C$200,"&lt;="&amp;('1. Configuration'!$C$9+(49-1)*7+6),'3. Registre des congés'!$D$5:$D$200,"&gt;="&amp;('1. Configuration'!$C$9+(49-1)*7)))</f>
        <v/>
      </c>
      <c r="AY6" s="106">
        <f>IF($A6="","",COUNTIFS('3. Registre des congés'!$A$5:$A$200,$A6,'3. Registre des congés'!$F$5:$F$200,"Approuvé",'3. Registre des congés'!$C$5:$C$200,"&lt;="&amp;('1. Configuration'!$C$9+(50-1)*7+6),'3. Registre des congés'!$D$5:$D$200,"&gt;="&amp;('1. Configuration'!$C$9+(50-1)*7)))</f>
        <v/>
      </c>
      <c r="AZ6" s="106">
        <f>IF($A6="","",COUNTIFS('3. Registre des congés'!$A$5:$A$200,$A6,'3. Registre des congés'!$F$5:$F$200,"Approuvé",'3. Registre des congés'!$C$5:$C$200,"&lt;="&amp;('1. Configuration'!$C$9+(51-1)*7+6),'3. Registre des congés'!$D$5:$D$200,"&gt;="&amp;('1. Configuration'!$C$9+(51-1)*7)))</f>
        <v/>
      </c>
      <c r="BA6" s="106">
        <f>IF($A6="","",COUNTIFS('3. Registre des congés'!$A$5:$A$200,$A6,'3. Registre des congés'!$F$5:$F$200,"Approuvé",'3. Registre des congés'!$C$5:$C$200,"&lt;="&amp;('1. Configuration'!$C$9+(52-1)*7+6),'3. Registre des congés'!$D$5:$D$200,"&gt;="&amp;('1. Configuration'!$C$9+(52-1)*7)))</f>
        <v/>
      </c>
    </row>
    <row r="7" ht="18" customHeight="1" s="55">
      <c r="A7" s="105">
        <f>IF('2. Employés'!A7="","",'2. Employés'!A7)</f>
        <v/>
      </c>
      <c r="B7" s="106">
        <f>IF($A7="","",COUNTIFS('3. Registre des congés'!$A$5:$A$200,$A7,'3. Registre des congés'!$F$5:$F$200,"Approuvé",'3. Registre des congés'!$C$5:$C$200,"&lt;="&amp;('1. Configuration'!$C$9+(1-1)*7+6),'3. Registre des congés'!$D$5:$D$200,"&gt;="&amp;('1. Configuration'!$C$9+(1-1)*7)))</f>
        <v/>
      </c>
      <c r="C7" s="106">
        <f>IF($A7="","",COUNTIFS('3. Registre des congés'!$A$5:$A$200,$A7,'3. Registre des congés'!$F$5:$F$200,"Approuvé",'3. Registre des congés'!$C$5:$C$200,"&lt;="&amp;('1. Configuration'!$C$9+(2-1)*7+6),'3. Registre des congés'!$D$5:$D$200,"&gt;="&amp;('1. Configuration'!$C$9+(2-1)*7)))</f>
        <v/>
      </c>
      <c r="D7" s="106">
        <f>IF($A7="","",COUNTIFS('3. Registre des congés'!$A$5:$A$200,$A7,'3. Registre des congés'!$F$5:$F$200,"Approuvé",'3. Registre des congés'!$C$5:$C$200,"&lt;="&amp;('1. Configuration'!$C$9+(3-1)*7+6),'3. Registre des congés'!$D$5:$D$200,"&gt;="&amp;('1. Configuration'!$C$9+(3-1)*7)))</f>
        <v/>
      </c>
      <c r="E7" s="106">
        <f>IF($A7="","",COUNTIFS('3. Registre des congés'!$A$5:$A$200,$A7,'3. Registre des congés'!$F$5:$F$200,"Approuvé",'3. Registre des congés'!$C$5:$C$200,"&lt;="&amp;('1. Configuration'!$C$9+(4-1)*7+6),'3. Registre des congés'!$D$5:$D$200,"&gt;="&amp;('1. Configuration'!$C$9+(4-1)*7)))</f>
        <v/>
      </c>
      <c r="F7" s="106">
        <f>IF($A7="","",COUNTIFS('3. Registre des congés'!$A$5:$A$200,$A7,'3. Registre des congés'!$F$5:$F$200,"Approuvé",'3. Registre des congés'!$C$5:$C$200,"&lt;="&amp;('1. Configuration'!$C$9+(5-1)*7+6),'3. Registre des congés'!$D$5:$D$200,"&gt;="&amp;('1. Configuration'!$C$9+(5-1)*7)))</f>
        <v/>
      </c>
      <c r="G7" s="106">
        <f>IF($A7="","",COUNTIFS('3. Registre des congés'!$A$5:$A$200,$A7,'3. Registre des congés'!$F$5:$F$200,"Approuvé",'3. Registre des congés'!$C$5:$C$200,"&lt;="&amp;('1. Configuration'!$C$9+(6-1)*7+6),'3. Registre des congés'!$D$5:$D$200,"&gt;="&amp;('1. Configuration'!$C$9+(6-1)*7)))</f>
        <v/>
      </c>
      <c r="H7" s="106">
        <f>IF($A7="","",COUNTIFS('3. Registre des congés'!$A$5:$A$200,$A7,'3. Registre des congés'!$F$5:$F$200,"Approuvé",'3. Registre des congés'!$C$5:$C$200,"&lt;="&amp;('1. Configuration'!$C$9+(7-1)*7+6),'3. Registre des congés'!$D$5:$D$200,"&gt;="&amp;('1. Configuration'!$C$9+(7-1)*7)))</f>
        <v/>
      </c>
      <c r="I7" s="106">
        <f>IF($A7="","",COUNTIFS('3. Registre des congés'!$A$5:$A$200,$A7,'3. Registre des congés'!$F$5:$F$200,"Approuvé",'3. Registre des congés'!$C$5:$C$200,"&lt;="&amp;('1. Configuration'!$C$9+(8-1)*7+6),'3. Registre des congés'!$D$5:$D$200,"&gt;="&amp;('1. Configuration'!$C$9+(8-1)*7)))</f>
        <v/>
      </c>
      <c r="J7" s="106">
        <f>IF($A7="","",COUNTIFS('3. Registre des congés'!$A$5:$A$200,$A7,'3. Registre des congés'!$F$5:$F$200,"Approuvé",'3. Registre des congés'!$C$5:$C$200,"&lt;="&amp;('1. Configuration'!$C$9+(9-1)*7+6),'3. Registre des congés'!$D$5:$D$200,"&gt;="&amp;('1. Configuration'!$C$9+(9-1)*7)))</f>
        <v/>
      </c>
      <c r="K7" s="106">
        <f>IF($A7="","",COUNTIFS('3. Registre des congés'!$A$5:$A$200,$A7,'3. Registre des congés'!$F$5:$F$200,"Approuvé",'3. Registre des congés'!$C$5:$C$200,"&lt;="&amp;('1. Configuration'!$C$9+(10-1)*7+6),'3. Registre des congés'!$D$5:$D$200,"&gt;="&amp;('1. Configuration'!$C$9+(10-1)*7)))</f>
        <v/>
      </c>
      <c r="L7" s="106">
        <f>IF($A7="","",COUNTIFS('3. Registre des congés'!$A$5:$A$200,$A7,'3. Registre des congés'!$F$5:$F$200,"Approuvé",'3. Registre des congés'!$C$5:$C$200,"&lt;="&amp;('1. Configuration'!$C$9+(11-1)*7+6),'3. Registre des congés'!$D$5:$D$200,"&gt;="&amp;('1. Configuration'!$C$9+(11-1)*7)))</f>
        <v/>
      </c>
      <c r="M7" s="106">
        <f>IF($A7="","",COUNTIFS('3. Registre des congés'!$A$5:$A$200,$A7,'3. Registre des congés'!$F$5:$F$200,"Approuvé",'3. Registre des congés'!$C$5:$C$200,"&lt;="&amp;('1. Configuration'!$C$9+(12-1)*7+6),'3. Registre des congés'!$D$5:$D$200,"&gt;="&amp;('1. Configuration'!$C$9+(12-1)*7)))</f>
        <v/>
      </c>
      <c r="N7" s="106">
        <f>IF($A7="","",COUNTIFS('3. Registre des congés'!$A$5:$A$200,$A7,'3. Registre des congés'!$F$5:$F$200,"Approuvé",'3. Registre des congés'!$C$5:$C$200,"&lt;="&amp;('1. Configuration'!$C$9+(13-1)*7+6),'3. Registre des congés'!$D$5:$D$200,"&gt;="&amp;('1. Configuration'!$C$9+(13-1)*7)))</f>
        <v/>
      </c>
      <c r="O7" s="106">
        <f>IF($A7="","",COUNTIFS('3. Registre des congés'!$A$5:$A$200,$A7,'3. Registre des congés'!$F$5:$F$200,"Approuvé",'3. Registre des congés'!$C$5:$C$200,"&lt;="&amp;('1. Configuration'!$C$9+(14-1)*7+6),'3. Registre des congés'!$D$5:$D$200,"&gt;="&amp;('1. Configuration'!$C$9+(14-1)*7)))</f>
        <v/>
      </c>
      <c r="P7" s="106">
        <f>IF($A7="","",COUNTIFS('3. Registre des congés'!$A$5:$A$200,$A7,'3. Registre des congés'!$F$5:$F$200,"Approuvé",'3. Registre des congés'!$C$5:$C$200,"&lt;="&amp;('1. Configuration'!$C$9+(15-1)*7+6),'3. Registre des congés'!$D$5:$D$200,"&gt;="&amp;('1. Configuration'!$C$9+(15-1)*7)))</f>
        <v/>
      </c>
      <c r="Q7" s="106">
        <f>IF($A7="","",COUNTIFS('3. Registre des congés'!$A$5:$A$200,$A7,'3. Registre des congés'!$F$5:$F$200,"Approuvé",'3. Registre des congés'!$C$5:$C$200,"&lt;="&amp;('1. Configuration'!$C$9+(16-1)*7+6),'3. Registre des congés'!$D$5:$D$200,"&gt;="&amp;('1. Configuration'!$C$9+(16-1)*7)))</f>
        <v/>
      </c>
      <c r="R7" s="106">
        <f>IF($A7="","",COUNTIFS('3. Registre des congés'!$A$5:$A$200,$A7,'3. Registre des congés'!$F$5:$F$200,"Approuvé",'3. Registre des congés'!$C$5:$C$200,"&lt;="&amp;('1. Configuration'!$C$9+(17-1)*7+6),'3. Registre des congés'!$D$5:$D$200,"&gt;="&amp;('1. Configuration'!$C$9+(17-1)*7)))</f>
        <v/>
      </c>
      <c r="S7" s="106">
        <f>IF($A7="","",COUNTIFS('3. Registre des congés'!$A$5:$A$200,$A7,'3. Registre des congés'!$F$5:$F$200,"Approuvé",'3. Registre des congés'!$C$5:$C$200,"&lt;="&amp;('1. Configuration'!$C$9+(18-1)*7+6),'3. Registre des congés'!$D$5:$D$200,"&gt;="&amp;('1. Configuration'!$C$9+(18-1)*7)))</f>
        <v/>
      </c>
      <c r="T7" s="106">
        <f>IF($A7="","",COUNTIFS('3. Registre des congés'!$A$5:$A$200,$A7,'3. Registre des congés'!$F$5:$F$200,"Approuvé",'3. Registre des congés'!$C$5:$C$200,"&lt;="&amp;('1. Configuration'!$C$9+(19-1)*7+6),'3. Registre des congés'!$D$5:$D$200,"&gt;="&amp;('1. Configuration'!$C$9+(19-1)*7)))</f>
        <v/>
      </c>
      <c r="U7" s="106">
        <f>IF($A7="","",COUNTIFS('3. Registre des congés'!$A$5:$A$200,$A7,'3. Registre des congés'!$F$5:$F$200,"Approuvé",'3. Registre des congés'!$C$5:$C$200,"&lt;="&amp;('1. Configuration'!$C$9+(20-1)*7+6),'3. Registre des congés'!$D$5:$D$200,"&gt;="&amp;('1. Configuration'!$C$9+(20-1)*7)))</f>
        <v/>
      </c>
      <c r="V7" s="106">
        <f>IF($A7="","",COUNTIFS('3. Registre des congés'!$A$5:$A$200,$A7,'3. Registre des congés'!$F$5:$F$200,"Approuvé",'3. Registre des congés'!$C$5:$C$200,"&lt;="&amp;('1. Configuration'!$C$9+(21-1)*7+6),'3. Registre des congés'!$D$5:$D$200,"&gt;="&amp;('1. Configuration'!$C$9+(21-1)*7)))</f>
        <v/>
      </c>
      <c r="W7" s="106">
        <f>IF($A7="","",COUNTIFS('3. Registre des congés'!$A$5:$A$200,$A7,'3. Registre des congés'!$F$5:$F$200,"Approuvé",'3. Registre des congés'!$C$5:$C$200,"&lt;="&amp;('1. Configuration'!$C$9+(22-1)*7+6),'3. Registre des congés'!$D$5:$D$200,"&gt;="&amp;('1. Configuration'!$C$9+(22-1)*7)))</f>
        <v/>
      </c>
      <c r="X7" s="106">
        <f>IF($A7="","",COUNTIFS('3. Registre des congés'!$A$5:$A$200,$A7,'3. Registre des congés'!$F$5:$F$200,"Approuvé",'3. Registre des congés'!$C$5:$C$200,"&lt;="&amp;('1. Configuration'!$C$9+(23-1)*7+6),'3. Registre des congés'!$D$5:$D$200,"&gt;="&amp;('1. Configuration'!$C$9+(23-1)*7)))</f>
        <v/>
      </c>
      <c r="Y7" s="106">
        <f>IF($A7="","",COUNTIFS('3. Registre des congés'!$A$5:$A$200,$A7,'3. Registre des congés'!$F$5:$F$200,"Approuvé",'3. Registre des congés'!$C$5:$C$200,"&lt;="&amp;('1. Configuration'!$C$9+(24-1)*7+6),'3. Registre des congés'!$D$5:$D$200,"&gt;="&amp;('1. Configuration'!$C$9+(24-1)*7)))</f>
        <v/>
      </c>
      <c r="Z7" s="106">
        <f>IF($A7="","",COUNTIFS('3. Registre des congés'!$A$5:$A$200,$A7,'3. Registre des congés'!$F$5:$F$200,"Approuvé",'3. Registre des congés'!$C$5:$C$200,"&lt;="&amp;('1. Configuration'!$C$9+(25-1)*7+6),'3. Registre des congés'!$D$5:$D$200,"&gt;="&amp;('1. Configuration'!$C$9+(25-1)*7)))</f>
        <v/>
      </c>
      <c r="AA7" s="106">
        <f>IF($A7="","",COUNTIFS('3. Registre des congés'!$A$5:$A$200,$A7,'3. Registre des congés'!$F$5:$F$200,"Approuvé",'3. Registre des congés'!$C$5:$C$200,"&lt;="&amp;('1. Configuration'!$C$9+(26-1)*7+6),'3. Registre des congés'!$D$5:$D$200,"&gt;="&amp;('1. Configuration'!$C$9+(26-1)*7)))</f>
        <v/>
      </c>
      <c r="AB7" s="106">
        <f>IF($A7="","",COUNTIFS('3. Registre des congés'!$A$5:$A$200,$A7,'3. Registre des congés'!$F$5:$F$200,"Approuvé",'3. Registre des congés'!$C$5:$C$200,"&lt;="&amp;('1. Configuration'!$C$9+(27-1)*7+6),'3. Registre des congés'!$D$5:$D$200,"&gt;="&amp;('1. Configuration'!$C$9+(27-1)*7)))</f>
        <v/>
      </c>
      <c r="AC7" s="106">
        <f>IF($A7="","",COUNTIFS('3. Registre des congés'!$A$5:$A$200,$A7,'3. Registre des congés'!$F$5:$F$200,"Approuvé",'3. Registre des congés'!$C$5:$C$200,"&lt;="&amp;('1. Configuration'!$C$9+(28-1)*7+6),'3. Registre des congés'!$D$5:$D$200,"&gt;="&amp;('1. Configuration'!$C$9+(28-1)*7)))</f>
        <v/>
      </c>
      <c r="AD7" s="106">
        <f>IF($A7="","",COUNTIFS('3. Registre des congés'!$A$5:$A$200,$A7,'3. Registre des congés'!$F$5:$F$200,"Approuvé",'3. Registre des congés'!$C$5:$C$200,"&lt;="&amp;('1. Configuration'!$C$9+(29-1)*7+6),'3. Registre des congés'!$D$5:$D$200,"&gt;="&amp;('1. Configuration'!$C$9+(29-1)*7)))</f>
        <v/>
      </c>
      <c r="AE7" s="106">
        <f>IF($A7="","",COUNTIFS('3. Registre des congés'!$A$5:$A$200,$A7,'3. Registre des congés'!$F$5:$F$200,"Approuvé",'3. Registre des congés'!$C$5:$C$200,"&lt;="&amp;('1. Configuration'!$C$9+(30-1)*7+6),'3. Registre des congés'!$D$5:$D$200,"&gt;="&amp;('1. Configuration'!$C$9+(30-1)*7)))</f>
        <v/>
      </c>
      <c r="AF7" s="106">
        <f>IF($A7="","",COUNTIFS('3. Registre des congés'!$A$5:$A$200,$A7,'3. Registre des congés'!$F$5:$F$200,"Approuvé",'3. Registre des congés'!$C$5:$C$200,"&lt;="&amp;('1. Configuration'!$C$9+(31-1)*7+6),'3. Registre des congés'!$D$5:$D$200,"&gt;="&amp;('1. Configuration'!$C$9+(31-1)*7)))</f>
        <v/>
      </c>
      <c r="AG7" s="106">
        <f>IF($A7="","",COUNTIFS('3. Registre des congés'!$A$5:$A$200,$A7,'3. Registre des congés'!$F$5:$F$200,"Approuvé",'3. Registre des congés'!$C$5:$C$200,"&lt;="&amp;('1. Configuration'!$C$9+(32-1)*7+6),'3. Registre des congés'!$D$5:$D$200,"&gt;="&amp;('1. Configuration'!$C$9+(32-1)*7)))</f>
        <v/>
      </c>
      <c r="AH7" s="106">
        <f>IF($A7="","",COUNTIFS('3. Registre des congés'!$A$5:$A$200,$A7,'3. Registre des congés'!$F$5:$F$200,"Approuvé",'3. Registre des congés'!$C$5:$C$200,"&lt;="&amp;('1. Configuration'!$C$9+(33-1)*7+6),'3. Registre des congés'!$D$5:$D$200,"&gt;="&amp;('1. Configuration'!$C$9+(33-1)*7)))</f>
        <v/>
      </c>
      <c r="AI7" s="106">
        <f>IF($A7="","",COUNTIFS('3. Registre des congés'!$A$5:$A$200,$A7,'3. Registre des congés'!$F$5:$F$200,"Approuvé",'3. Registre des congés'!$C$5:$C$200,"&lt;="&amp;('1. Configuration'!$C$9+(34-1)*7+6),'3. Registre des congés'!$D$5:$D$200,"&gt;="&amp;('1. Configuration'!$C$9+(34-1)*7)))</f>
        <v/>
      </c>
      <c r="AJ7" s="106">
        <f>IF($A7="","",COUNTIFS('3. Registre des congés'!$A$5:$A$200,$A7,'3. Registre des congés'!$F$5:$F$200,"Approuvé",'3. Registre des congés'!$C$5:$C$200,"&lt;="&amp;('1. Configuration'!$C$9+(35-1)*7+6),'3. Registre des congés'!$D$5:$D$200,"&gt;="&amp;('1. Configuration'!$C$9+(35-1)*7)))</f>
        <v/>
      </c>
      <c r="AK7" s="106">
        <f>IF($A7="","",COUNTIFS('3. Registre des congés'!$A$5:$A$200,$A7,'3. Registre des congés'!$F$5:$F$200,"Approuvé",'3. Registre des congés'!$C$5:$C$200,"&lt;="&amp;('1. Configuration'!$C$9+(36-1)*7+6),'3. Registre des congés'!$D$5:$D$200,"&gt;="&amp;('1. Configuration'!$C$9+(36-1)*7)))</f>
        <v/>
      </c>
      <c r="AL7" s="106">
        <f>IF($A7="","",COUNTIFS('3. Registre des congés'!$A$5:$A$200,$A7,'3. Registre des congés'!$F$5:$F$200,"Approuvé",'3. Registre des congés'!$C$5:$C$200,"&lt;="&amp;('1. Configuration'!$C$9+(37-1)*7+6),'3. Registre des congés'!$D$5:$D$200,"&gt;="&amp;('1. Configuration'!$C$9+(37-1)*7)))</f>
        <v/>
      </c>
      <c r="AM7" s="106">
        <f>IF($A7="","",COUNTIFS('3. Registre des congés'!$A$5:$A$200,$A7,'3. Registre des congés'!$F$5:$F$200,"Approuvé",'3. Registre des congés'!$C$5:$C$200,"&lt;="&amp;('1. Configuration'!$C$9+(38-1)*7+6),'3. Registre des congés'!$D$5:$D$200,"&gt;="&amp;('1. Configuration'!$C$9+(38-1)*7)))</f>
        <v/>
      </c>
      <c r="AN7" s="106">
        <f>IF($A7="","",COUNTIFS('3. Registre des congés'!$A$5:$A$200,$A7,'3. Registre des congés'!$F$5:$F$200,"Approuvé",'3. Registre des congés'!$C$5:$C$200,"&lt;="&amp;('1. Configuration'!$C$9+(39-1)*7+6),'3. Registre des congés'!$D$5:$D$200,"&gt;="&amp;('1. Configuration'!$C$9+(39-1)*7)))</f>
        <v/>
      </c>
      <c r="AO7" s="106">
        <f>IF($A7="","",COUNTIFS('3. Registre des congés'!$A$5:$A$200,$A7,'3. Registre des congés'!$F$5:$F$200,"Approuvé",'3. Registre des congés'!$C$5:$C$200,"&lt;="&amp;('1. Configuration'!$C$9+(40-1)*7+6),'3. Registre des congés'!$D$5:$D$200,"&gt;="&amp;('1. Configuration'!$C$9+(40-1)*7)))</f>
        <v/>
      </c>
      <c r="AP7" s="106">
        <f>IF($A7="","",COUNTIFS('3. Registre des congés'!$A$5:$A$200,$A7,'3. Registre des congés'!$F$5:$F$200,"Approuvé",'3. Registre des congés'!$C$5:$C$200,"&lt;="&amp;('1. Configuration'!$C$9+(41-1)*7+6),'3. Registre des congés'!$D$5:$D$200,"&gt;="&amp;('1. Configuration'!$C$9+(41-1)*7)))</f>
        <v/>
      </c>
      <c r="AQ7" s="106">
        <f>IF($A7="","",COUNTIFS('3. Registre des congés'!$A$5:$A$200,$A7,'3. Registre des congés'!$F$5:$F$200,"Approuvé",'3. Registre des congés'!$C$5:$C$200,"&lt;="&amp;('1. Configuration'!$C$9+(42-1)*7+6),'3. Registre des congés'!$D$5:$D$200,"&gt;="&amp;('1. Configuration'!$C$9+(42-1)*7)))</f>
        <v/>
      </c>
      <c r="AR7" s="106">
        <f>IF($A7="","",COUNTIFS('3. Registre des congés'!$A$5:$A$200,$A7,'3. Registre des congés'!$F$5:$F$200,"Approuvé",'3. Registre des congés'!$C$5:$C$200,"&lt;="&amp;('1. Configuration'!$C$9+(43-1)*7+6),'3. Registre des congés'!$D$5:$D$200,"&gt;="&amp;('1. Configuration'!$C$9+(43-1)*7)))</f>
        <v/>
      </c>
      <c r="AS7" s="106">
        <f>IF($A7="","",COUNTIFS('3. Registre des congés'!$A$5:$A$200,$A7,'3. Registre des congés'!$F$5:$F$200,"Approuvé",'3. Registre des congés'!$C$5:$C$200,"&lt;="&amp;('1. Configuration'!$C$9+(44-1)*7+6),'3. Registre des congés'!$D$5:$D$200,"&gt;="&amp;('1. Configuration'!$C$9+(44-1)*7)))</f>
        <v/>
      </c>
      <c r="AT7" s="106">
        <f>IF($A7="","",COUNTIFS('3. Registre des congés'!$A$5:$A$200,$A7,'3. Registre des congés'!$F$5:$F$200,"Approuvé",'3. Registre des congés'!$C$5:$C$200,"&lt;="&amp;('1. Configuration'!$C$9+(45-1)*7+6),'3. Registre des congés'!$D$5:$D$200,"&gt;="&amp;('1. Configuration'!$C$9+(45-1)*7)))</f>
        <v/>
      </c>
      <c r="AU7" s="106">
        <f>IF($A7="","",COUNTIFS('3. Registre des congés'!$A$5:$A$200,$A7,'3. Registre des congés'!$F$5:$F$200,"Approuvé",'3. Registre des congés'!$C$5:$C$200,"&lt;="&amp;('1. Configuration'!$C$9+(46-1)*7+6),'3. Registre des congés'!$D$5:$D$200,"&gt;="&amp;('1. Configuration'!$C$9+(46-1)*7)))</f>
        <v/>
      </c>
      <c r="AV7" s="106">
        <f>IF($A7="","",COUNTIFS('3. Registre des congés'!$A$5:$A$200,$A7,'3. Registre des congés'!$F$5:$F$200,"Approuvé",'3. Registre des congés'!$C$5:$C$200,"&lt;="&amp;('1. Configuration'!$C$9+(47-1)*7+6),'3. Registre des congés'!$D$5:$D$200,"&gt;="&amp;('1. Configuration'!$C$9+(47-1)*7)))</f>
        <v/>
      </c>
      <c r="AW7" s="106">
        <f>IF($A7="","",COUNTIFS('3. Registre des congés'!$A$5:$A$200,$A7,'3. Registre des congés'!$F$5:$F$200,"Approuvé",'3. Registre des congés'!$C$5:$C$200,"&lt;="&amp;('1. Configuration'!$C$9+(48-1)*7+6),'3. Registre des congés'!$D$5:$D$200,"&gt;="&amp;('1. Configuration'!$C$9+(48-1)*7)))</f>
        <v/>
      </c>
      <c r="AX7" s="106">
        <f>IF($A7="","",COUNTIFS('3. Registre des congés'!$A$5:$A$200,$A7,'3. Registre des congés'!$F$5:$F$200,"Approuvé",'3. Registre des congés'!$C$5:$C$200,"&lt;="&amp;('1. Configuration'!$C$9+(49-1)*7+6),'3. Registre des congés'!$D$5:$D$200,"&gt;="&amp;('1. Configuration'!$C$9+(49-1)*7)))</f>
        <v/>
      </c>
      <c r="AY7" s="106">
        <f>IF($A7="","",COUNTIFS('3. Registre des congés'!$A$5:$A$200,$A7,'3. Registre des congés'!$F$5:$F$200,"Approuvé",'3. Registre des congés'!$C$5:$C$200,"&lt;="&amp;('1. Configuration'!$C$9+(50-1)*7+6),'3. Registre des congés'!$D$5:$D$200,"&gt;="&amp;('1. Configuration'!$C$9+(50-1)*7)))</f>
        <v/>
      </c>
      <c r="AZ7" s="106">
        <f>IF($A7="","",COUNTIFS('3. Registre des congés'!$A$5:$A$200,$A7,'3. Registre des congés'!$F$5:$F$200,"Approuvé",'3. Registre des congés'!$C$5:$C$200,"&lt;="&amp;('1. Configuration'!$C$9+(51-1)*7+6),'3. Registre des congés'!$D$5:$D$200,"&gt;="&amp;('1. Configuration'!$C$9+(51-1)*7)))</f>
        <v/>
      </c>
      <c r="BA7" s="106">
        <f>IF($A7="","",COUNTIFS('3. Registre des congés'!$A$5:$A$200,$A7,'3. Registre des congés'!$F$5:$F$200,"Approuvé",'3. Registre des congés'!$C$5:$C$200,"&lt;="&amp;('1. Configuration'!$C$9+(52-1)*7+6),'3. Registre des congés'!$D$5:$D$200,"&gt;="&amp;('1. Configuration'!$C$9+(52-1)*7)))</f>
        <v/>
      </c>
    </row>
    <row r="8" ht="18" customHeight="1" s="55">
      <c r="A8" s="105">
        <f>IF('2. Employés'!A8="","",'2. Employés'!A8)</f>
        <v/>
      </c>
      <c r="B8" s="106">
        <f>IF($A8="","",COUNTIFS('3. Registre des congés'!$A$5:$A$200,$A8,'3. Registre des congés'!$F$5:$F$200,"Approuvé",'3. Registre des congés'!$C$5:$C$200,"&lt;="&amp;('1. Configuration'!$C$9+(1-1)*7+6),'3. Registre des congés'!$D$5:$D$200,"&gt;="&amp;('1. Configuration'!$C$9+(1-1)*7)))</f>
        <v/>
      </c>
      <c r="C8" s="106">
        <f>IF($A8="","",COUNTIFS('3. Registre des congés'!$A$5:$A$200,$A8,'3. Registre des congés'!$F$5:$F$200,"Approuvé",'3. Registre des congés'!$C$5:$C$200,"&lt;="&amp;('1. Configuration'!$C$9+(2-1)*7+6),'3. Registre des congés'!$D$5:$D$200,"&gt;="&amp;('1. Configuration'!$C$9+(2-1)*7)))</f>
        <v/>
      </c>
      <c r="D8" s="106">
        <f>IF($A8="","",COUNTIFS('3. Registre des congés'!$A$5:$A$200,$A8,'3. Registre des congés'!$F$5:$F$200,"Approuvé",'3. Registre des congés'!$C$5:$C$200,"&lt;="&amp;('1. Configuration'!$C$9+(3-1)*7+6),'3. Registre des congés'!$D$5:$D$200,"&gt;="&amp;('1. Configuration'!$C$9+(3-1)*7)))</f>
        <v/>
      </c>
      <c r="E8" s="106">
        <f>IF($A8="","",COUNTIFS('3. Registre des congés'!$A$5:$A$200,$A8,'3. Registre des congés'!$F$5:$F$200,"Approuvé",'3. Registre des congés'!$C$5:$C$200,"&lt;="&amp;('1. Configuration'!$C$9+(4-1)*7+6),'3. Registre des congés'!$D$5:$D$200,"&gt;="&amp;('1. Configuration'!$C$9+(4-1)*7)))</f>
        <v/>
      </c>
      <c r="F8" s="106">
        <f>IF($A8="","",COUNTIFS('3. Registre des congés'!$A$5:$A$200,$A8,'3. Registre des congés'!$F$5:$F$200,"Approuvé",'3. Registre des congés'!$C$5:$C$200,"&lt;="&amp;('1. Configuration'!$C$9+(5-1)*7+6),'3. Registre des congés'!$D$5:$D$200,"&gt;="&amp;('1. Configuration'!$C$9+(5-1)*7)))</f>
        <v/>
      </c>
      <c r="G8" s="106">
        <f>IF($A8="","",COUNTIFS('3. Registre des congés'!$A$5:$A$200,$A8,'3. Registre des congés'!$F$5:$F$200,"Approuvé",'3. Registre des congés'!$C$5:$C$200,"&lt;="&amp;('1. Configuration'!$C$9+(6-1)*7+6),'3. Registre des congés'!$D$5:$D$200,"&gt;="&amp;('1. Configuration'!$C$9+(6-1)*7)))</f>
        <v/>
      </c>
      <c r="H8" s="106">
        <f>IF($A8="","",COUNTIFS('3. Registre des congés'!$A$5:$A$200,$A8,'3. Registre des congés'!$F$5:$F$200,"Approuvé",'3. Registre des congés'!$C$5:$C$200,"&lt;="&amp;('1. Configuration'!$C$9+(7-1)*7+6),'3. Registre des congés'!$D$5:$D$200,"&gt;="&amp;('1. Configuration'!$C$9+(7-1)*7)))</f>
        <v/>
      </c>
      <c r="I8" s="106">
        <f>IF($A8="","",COUNTIFS('3. Registre des congés'!$A$5:$A$200,$A8,'3. Registre des congés'!$F$5:$F$200,"Approuvé",'3. Registre des congés'!$C$5:$C$200,"&lt;="&amp;('1. Configuration'!$C$9+(8-1)*7+6),'3. Registre des congés'!$D$5:$D$200,"&gt;="&amp;('1. Configuration'!$C$9+(8-1)*7)))</f>
        <v/>
      </c>
      <c r="J8" s="106">
        <f>IF($A8="","",COUNTIFS('3. Registre des congés'!$A$5:$A$200,$A8,'3. Registre des congés'!$F$5:$F$200,"Approuvé",'3. Registre des congés'!$C$5:$C$200,"&lt;="&amp;('1. Configuration'!$C$9+(9-1)*7+6),'3. Registre des congés'!$D$5:$D$200,"&gt;="&amp;('1. Configuration'!$C$9+(9-1)*7)))</f>
        <v/>
      </c>
      <c r="K8" s="106">
        <f>IF($A8="","",COUNTIFS('3. Registre des congés'!$A$5:$A$200,$A8,'3. Registre des congés'!$F$5:$F$200,"Approuvé",'3. Registre des congés'!$C$5:$C$200,"&lt;="&amp;('1. Configuration'!$C$9+(10-1)*7+6),'3. Registre des congés'!$D$5:$D$200,"&gt;="&amp;('1. Configuration'!$C$9+(10-1)*7)))</f>
        <v/>
      </c>
      <c r="L8" s="106">
        <f>IF($A8="","",COUNTIFS('3. Registre des congés'!$A$5:$A$200,$A8,'3. Registre des congés'!$F$5:$F$200,"Approuvé",'3. Registre des congés'!$C$5:$C$200,"&lt;="&amp;('1. Configuration'!$C$9+(11-1)*7+6),'3. Registre des congés'!$D$5:$D$200,"&gt;="&amp;('1. Configuration'!$C$9+(11-1)*7)))</f>
        <v/>
      </c>
      <c r="M8" s="106">
        <f>IF($A8="","",COUNTIFS('3. Registre des congés'!$A$5:$A$200,$A8,'3. Registre des congés'!$F$5:$F$200,"Approuvé",'3. Registre des congés'!$C$5:$C$200,"&lt;="&amp;('1. Configuration'!$C$9+(12-1)*7+6),'3. Registre des congés'!$D$5:$D$200,"&gt;="&amp;('1. Configuration'!$C$9+(12-1)*7)))</f>
        <v/>
      </c>
      <c r="N8" s="106">
        <f>IF($A8="","",COUNTIFS('3. Registre des congés'!$A$5:$A$200,$A8,'3. Registre des congés'!$F$5:$F$200,"Approuvé",'3. Registre des congés'!$C$5:$C$200,"&lt;="&amp;('1. Configuration'!$C$9+(13-1)*7+6),'3. Registre des congés'!$D$5:$D$200,"&gt;="&amp;('1. Configuration'!$C$9+(13-1)*7)))</f>
        <v/>
      </c>
      <c r="O8" s="106">
        <f>IF($A8="","",COUNTIFS('3. Registre des congés'!$A$5:$A$200,$A8,'3. Registre des congés'!$F$5:$F$200,"Approuvé",'3. Registre des congés'!$C$5:$C$200,"&lt;="&amp;('1. Configuration'!$C$9+(14-1)*7+6),'3. Registre des congés'!$D$5:$D$200,"&gt;="&amp;('1. Configuration'!$C$9+(14-1)*7)))</f>
        <v/>
      </c>
      <c r="P8" s="106">
        <f>IF($A8="","",COUNTIFS('3. Registre des congés'!$A$5:$A$200,$A8,'3. Registre des congés'!$F$5:$F$200,"Approuvé",'3. Registre des congés'!$C$5:$C$200,"&lt;="&amp;('1. Configuration'!$C$9+(15-1)*7+6),'3. Registre des congés'!$D$5:$D$200,"&gt;="&amp;('1. Configuration'!$C$9+(15-1)*7)))</f>
        <v/>
      </c>
      <c r="Q8" s="106">
        <f>IF($A8="","",COUNTIFS('3. Registre des congés'!$A$5:$A$200,$A8,'3. Registre des congés'!$F$5:$F$200,"Approuvé",'3. Registre des congés'!$C$5:$C$200,"&lt;="&amp;('1. Configuration'!$C$9+(16-1)*7+6),'3. Registre des congés'!$D$5:$D$200,"&gt;="&amp;('1. Configuration'!$C$9+(16-1)*7)))</f>
        <v/>
      </c>
      <c r="R8" s="106">
        <f>IF($A8="","",COUNTIFS('3. Registre des congés'!$A$5:$A$200,$A8,'3. Registre des congés'!$F$5:$F$200,"Approuvé",'3. Registre des congés'!$C$5:$C$200,"&lt;="&amp;('1. Configuration'!$C$9+(17-1)*7+6),'3. Registre des congés'!$D$5:$D$200,"&gt;="&amp;('1. Configuration'!$C$9+(17-1)*7)))</f>
        <v/>
      </c>
      <c r="S8" s="106">
        <f>IF($A8="","",COUNTIFS('3. Registre des congés'!$A$5:$A$200,$A8,'3. Registre des congés'!$F$5:$F$200,"Approuvé",'3. Registre des congés'!$C$5:$C$200,"&lt;="&amp;('1. Configuration'!$C$9+(18-1)*7+6),'3. Registre des congés'!$D$5:$D$200,"&gt;="&amp;('1. Configuration'!$C$9+(18-1)*7)))</f>
        <v/>
      </c>
      <c r="T8" s="106">
        <f>IF($A8="","",COUNTIFS('3. Registre des congés'!$A$5:$A$200,$A8,'3. Registre des congés'!$F$5:$F$200,"Approuvé",'3. Registre des congés'!$C$5:$C$200,"&lt;="&amp;('1. Configuration'!$C$9+(19-1)*7+6),'3. Registre des congés'!$D$5:$D$200,"&gt;="&amp;('1. Configuration'!$C$9+(19-1)*7)))</f>
        <v/>
      </c>
      <c r="U8" s="106">
        <f>IF($A8="","",COUNTIFS('3. Registre des congés'!$A$5:$A$200,$A8,'3. Registre des congés'!$F$5:$F$200,"Approuvé",'3. Registre des congés'!$C$5:$C$200,"&lt;="&amp;('1. Configuration'!$C$9+(20-1)*7+6),'3. Registre des congés'!$D$5:$D$200,"&gt;="&amp;('1. Configuration'!$C$9+(20-1)*7)))</f>
        <v/>
      </c>
      <c r="V8" s="106">
        <f>IF($A8="","",COUNTIFS('3. Registre des congés'!$A$5:$A$200,$A8,'3. Registre des congés'!$F$5:$F$200,"Approuvé",'3. Registre des congés'!$C$5:$C$200,"&lt;="&amp;('1. Configuration'!$C$9+(21-1)*7+6),'3. Registre des congés'!$D$5:$D$200,"&gt;="&amp;('1. Configuration'!$C$9+(21-1)*7)))</f>
        <v/>
      </c>
      <c r="W8" s="106">
        <f>IF($A8="","",COUNTIFS('3. Registre des congés'!$A$5:$A$200,$A8,'3. Registre des congés'!$F$5:$F$200,"Approuvé",'3. Registre des congés'!$C$5:$C$200,"&lt;="&amp;('1. Configuration'!$C$9+(22-1)*7+6),'3. Registre des congés'!$D$5:$D$200,"&gt;="&amp;('1. Configuration'!$C$9+(22-1)*7)))</f>
        <v/>
      </c>
      <c r="X8" s="106">
        <f>IF($A8="","",COUNTIFS('3. Registre des congés'!$A$5:$A$200,$A8,'3. Registre des congés'!$F$5:$F$200,"Approuvé",'3. Registre des congés'!$C$5:$C$200,"&lt;="&amp;('1. Configuration'!$C$9+(23-1)*7+6),'3. Registre des congés'!$D$5:$D$200,"&gt;="&amp;('1. Configuration'!$C$9+(23-1)*7)))</f>
        <v/>
      </c>
      <c r="Y8" s="106">
        <f>IF($A8="","",COUNTIFS('3. Registre des congés'!$A$5:$A$200,$A8,'3. Registre des congés'!$F$5:$F$200,"Approuvé",'3. Registre des congés'!$C$5:$C$200,"&lt;="&amp;('1. Configuration'!$C$9+(24-1)*7+6),'3. Registre des congés'!$D$5:$D$200,"&gt;="&amp;('1. Configuration'!$C$9+(24-1)*7)))</f>
        <v/>
      </c>
      <c r="Z8" s="106">
        <f>IF($A8="","",COUNTIFS('3. Registre des congés'!$A$5:$A$200,$A8,'3. Registre des congés'!$F$5:$F$200,"Approuvé",'3. Registre des congés'!$C$5:$C$200,"&lt;="&amp;('1. Configuration'!$C$9+(25-1)*7+6),'3. Registre des congés'!$D$5:$D$200,"&gt;="&amp;('1. Configuration'!$C$9+(25-1)*7)))</f>
        <v/>
      </c>
      <c r="AA8" s="106">
        <f>IF($A8="","",COUNTIFS('3. Registre des congés'!$A$5:$A$200,$A8,'3. Registre des congés'!$F$5:$F$200,"Approuvé",'3. Registre des congés'!$C$5:$C$200,"&lt;="&amp;('1. Configuration'!$C$9+(26-1)*7+6),'3. Registre des congés'!$D$5:$D$200,"&gt;="&amp;('1. Configuration'!$C$9+(26-1)*7)))</f>
        <v/>
      </c>
      <c r="AB8" s="106">
        <f>IF($A8="","",COUNTIFS('3. Registre des congés'!$A$5:$A$200,$A8,'3. Registre des congés'!$F$5:$F$200,"Approuvé",'3. Registre des congés'!$C$5:$C$200,"&lt;="&amp;('1. Configuration'!$C$9+(27-1)*7+6),'3. Registre des congés'!$D$5:$D$200,"&gt;="&amp;('1. Configuration'!$C$9+(27-1)*7)))</f>
        <v/>
      </c>
      <c r="AC8" s="106">
        <f>IF($A8="","",COUNTIFS('3. Registre des congés'!$A$5:$A$200,$A8,'3. Registre des congés'!$F$5:$F$200,"Approuvé",'3. Registre des congés'!$C$5:$C$200,"&lt;="&amp;('1. Configuration'!$C$9+(28-1)*7+6),'3. Registre des congés'!$D$5:$D$200,"&gt;="&amp;('1. Configuration'!$C$9+(28-1)*7)))</f>
        <v/>
      </c>
      <c r="AD8" s="106">
        <f>IF($A8="","",COUNTIFS('3. Registre des congés'!$A$5:$A$200,$A8,'3. Registre des congés'!$F$5:$F$200,"Approuvé",'3. Registre des congés'!$C$5:$C$200,"&lt;="&amp;('1. Configuration'!$C$9+(29-1)*7+6),'3. Registre des congés'!$D$5:$D$200,"&gt;="&amp;('1. Configuration'!$C$9+(29-1)*7)))</f>
        <v/>
      </c>
      <c r="AE8" s="106">
        <f>IF($A8="","",COUNTIFS('3. Registre des congés'!$A$5:$A$200,$A8,'3. Registre des congés'!$F$5:$F$200,"Approuvé",'3. Registre des congés'!$C$5:$C$200,"&lt;="&amp;('1. Configuration'!$C$9+(30-1)*7+6),'3. Registre des congés'!$D$5:$D$200,"&gt;="&amp;('1. Configuration'!$C$9+(30-1)*7)))</f>
        <v/>
      </c>
      <c r="AF8" s="106">
        <f>IF($A8="","",COUNTIFS('3. Registre des congés'!$A$5:$A$200,$A8,'3. Registre des congés'!$F$5:$F$200,"Approuvé",'3. Registre des congés'!$C$5:$C$200,"&lt;="&amp;('1. Configuration'!$C$9+(31-1)*7+6),'3. Registre des congés'!$D$5:$D$200,"&gt;="&amp;('1. Configuration'!$C$9+(31-1)*7)))</f>
        <v/>
      </c>
      <c r="AG8" s="106">
        <f>IF($A8="","",COUNTIFS('3. Registre des congés'!$A$5:$A$200,$A8,'3. Registre des congés'!$F$5:$F$200,"Approuvé",'3. Registre des congés'!$C$5:$C$200,"&lt;="&amp;('1. Configuration'!$C$9+(32-1)*7+6),'3. Registre des congés'!$D$5:$D$200,"&gt;="&amp;('1. Configuration'!$C$9+(32-1)*7)))</f>
        <v/>
      </c>
      <c r="AH8" s="106">
        <f>IF($A8="","",COUNTIFS('3. Registre des congés'!$A$5:$A$200,$A8,'3. Registre des congés'!$F$5:$F$200,"Approuvé",'3. Registre des congés'!$C$5:$C$200,"&lt;="&amp;('1. Configuration'!$C$9+(33-1)*7+6),'3. Registre des congés'!$D$5:$D$200,"&gt;="&amp;('1. Configuration'!$C$9+(33-1)*7)))</f>
        <v/>
      </c>
      <c r="AI8" s="106">
        <f>IF($A8="","",COUNTIFS('3. Registre des congés'!$A$5:$A$200,$A8,'3. Registre des congés'!$F$5:$F$200,"Approuvé",'3. Registre des congés'!$C$5:$C$200,"&lt;="&amp;('1. Configuration'!$C$9+(34-1)*7+6),'3. Registre des congés'!$D$5:$D$200,"&gt;="&amp;('1. Configuration'!$C$9+(34-1)*7)))</f>
        <v/>
      </c>
      <c r="AJ8" s="106">
        <f>IF($A8="","",COUNTIFS('3. Registre des congés'!$A$5:$A$200,$A8,'3. Registre des congés'!$F$5:$F$200,"Approuvé",'3. Registre des congés'!$C$5:$C$200,"&lt;="&amp;('1. Configuration'!$C$9+(35-1)*7+6),'3. Registre des congés'!$D$5:$D$200,"&gt;="&amp;('1. Configuration'!$C$9+(35-1)*7)))</f>
        <v/>
      </c>
      <c r="AK8" s="106">
        <f>IF($A8="","",COUNTIFS('3. Registre des congés'!$A$5:$A$200,$A8,'3. Registre des congés'!$F$5:$F$200,"Approuvé",'3. Registre des congés'!$C$5:$C$200,"&lt;="&amp;('1. Configuration'!$C$9+(36-1)*7+6),'3. Registre des congés'!$D$5:$D$200,"&gt;="&amp;('1. Configuration'!$C$9+(36-1)*7)))</f>
        <v/>
      </c>
      <c r="AL8" s="106">
        <f>IF($A8="","",COUNTIFS('3. Registre des congés'!$A$5:$A$200,$A8,'3. Registre des congés'!$F$5:$F$200,"Approuvé",'3. Registre des congés'!$C$5:$C$200,"&lt;="&amp;('1. Configuration'!$C$9+(37-1)*7+6),'3. Registre des congés'!$D$5:$D$200,"&gt;="&amp;('1. Configuration'!$C$9+(37-1)*7)))</f>
        <v/>
      </c>
      <c r="AM8" s="106">
        <f>IF($A8="","",COUNTIFS('3. Registre des congés'!$A$5:$A$200,$A8,'3. Registre des congés'!$F$5:$F$200,"Approuvé",'3. Registre des congés'!$C$5:$C$200,"&lt;="&amp;('1. Configuration'!$C$9+(38-1)*7+6),'3. Registre des congés'!$D$5:$D$200,"&gt;="&amp;('1. Configuration'!$C$9+(38-1)*7)))</f>
        <v/>
      </c>
      <c r="AN8" s="106">
        <f>IF($A8="","",COUNTIFS('3. Registre des congés'!$A$5:$A$200,$A8,'3. Registre des congés'!$F$5:$F$200,"Approuvé",'3. Registre des congés'!$C$5:$C$200,"&lt;="&amp;('1. Configuration'!$C$9+(39-1)*7+6),'3. Registre des congés'!$D$5:$D$200,"&gt;="&amp;('1. Configuration'!$C$9+(39-1)*7)))</f>
        <v/>
      </c>
      <c r="AO8" s="106">
        <f>IF($A8="","",COUNTIFS('3. Registre des congés'!$A$5:$A$200,$A8,'3. Registre des congés'!$F$5:$F$200,"Approuvé",'3. Registre des congés'!$C$5:$C$200,"&lt;="&amp;('1. Configuration'!$C$9+(40-1)*7+6),'3. Registre des congés'!$D$5:$D$200,"&gt;="&amp;('1. Configuration'!$C$9+(40-1)*7)))</f>
        <v/>
      </c>
      <c r="AP8" s="106">
        <f>IF($A8="","",COUNTIFS('3. Registre des congés'!$A$5:$A$200,$A8,'3. Registre des congés'!$F$5:$F$200,"Approuvé",'3. Registre des congés'!$C$5:$C$200,"&lt;="&amp;('1. Configuration'!$C$9+(41-1)*7+6),'3. Registre des congés'!$D$5:$D$200,"&gt;="&amp;('1. Configuration'!$C$9+(41-1)*7)))</f>
        <v/>
      </c>
      <c r="AQ8" s="106">
        <f>IF($A8="","",COUNTIFS('3. Registre des congés'!$A$5:$A$200,$A8,'3. Registre des congés'!$F$5:$F$200,"Approuvé",'3. Registre des congés'!$C$5:$C$200,"&lt;="&amp;('1. Configuration'!$C$9+(42-1)*7+6),'3. Registre des congés'!$D$5:$D$200,"&gt;="&amp;('1. Configuration'!$C$9+(42-1)*7)))</f>
        <v/>
      </c>
      <c r="AR8" s="106">
        <f>IF($A8="","",COUNTIFS('3. Registre des congés'!$A$5:$A$200,$A8,'3. Registre des congés'!$F$5:$F$200,"Approuvé",'3. Registre des congés'!$C$5:$C$200,"&lt;="&amp;('1. Configuration'!$C$9+(43-1)*7+6),'3. Registre des congés'!$D$5:$D$200,"&gt;="&amp;('1. Configuration'!$C$9+(43-1)*7)))</f>
        <v/>
      </c>
      <c r="AS8" s="106">
        <f>IF($A8="","",COUNTIFS('3. Registre des congés'!$A$5:$A$200,$A8,'3. Registre des congés'!$F$5:$F$200,"Approuvé",'3. Registre des congés'!$C$5:$C$200,"&lt;="&amp;('1. Configuration'!$C$9+(44-1)*7+6),'3. Registre des congés'!$D$5:$D$200,"&gt;="&amp;('1. Configuration'!$C$9+(44-1)*7)))</f>
        <v/>
      </c>
      <c r="AT8" s="106">
        <f>IF($A8="","",COUNTIFS('3. Registre des congés'!$A$5:$A$200,$A8,'3. Registre des congés'!$F$5:$F$200,"Approuvé",'3. Registre des congés'!$C$5:$C$200,"&lt;="&amp;('1. Configuration'!$C$9+(45-1)*7+6),'3. Registre des congés'!$D$5:$D$200,"&gt;="&amp;('1. Configuration'!$C$9+(45-1)*7)))</f>
        <v/>
      </c>
      <c r="AU8" s="106">
        <f>IF($A8="","",COUNTIFS('3. Registre des congés'!$A$5:$A$200,$A8,'3. Registre des congés'!$F$5:$F$200,"Approuvé",'3. Registre des congés'!$C$5:$C$200,"&lt;="&amp;('1. Configuration'!$C$9+(46-1)*7+6),'3. Registre des congés'!$D$5:$D$200,"&gt;="&amp;('1. Configuration'!$C$9+(46-1)*7)))</f>
        <v/>
      </c>
      <c r="AV8" s="106">
        <f>IF($A8="","",COUNTIFS('3. Registre des congés'!$A$5:$A$200,$A8,'3. Registre des congés'!$F$5:$F$200,"Approuvé",'3. Registre des congés'!$C$5:$C$200,"&lt;="&amp;('1. Configuration'!$C$9+(47-1)*7+6),'3. Registre des congés'!$D$5:$D$200,"&gt;="&amp;('1. Configuration'!$C$9+(47-1)*7)))</f>
        <v/>
      </c>
      <c r="AW8" s="106">
        <f>IF($A8="","",COUNTIFS('3. Registre des congés'!$A$5:$A$200,$A8,'3. Registre des congés'!$F$5:$F$200,"Approuvé",'3. Registre des congés'!$C$5:$C$200,"&lt;="&amp;('1. Configuration'!$C$9+(48-1)*7+6),'3. Registre des congés'!$D$5:$D$200,"&gt;="&amp;('1. Configuration'!$C$9+(48-1)*7)))</f>
        <v/>
      </c>
      <c r="AX8" s="106">
        <f>IF($A8="","",COUNTIFS('3. Registre des congés'!$A$5:$A$200,$A8,'3. Registre des congés'!$F$5:$F$200,"Approuvé",'3. Registre des congés'!$C$5:$C$200,"&lt;="&amp;('1. Configuration'!$C$9+(49-1)*7+6),'3. Registre des congés'!$D$5:$D$200,"&gt;="&amp;('1. Configuration'!$C$9+(49-1)*7)))</f>
        <v/>
      </c>
      <c r="AY8" s="106">
        <f>IF($A8="","",COUNTIFS('3. Registre des congés'!$A$5:$A$200,$A8,'3. Registre des congés'!$F$5:$F$200,"Approuvé",'3. Registre des congés'!$C$5:$C$200,"&lt;="&amp;('1. Configuration'!$C$9+(50-1)*7+6),'3. Registre des congés'!$D$5:$D$200,"&gt;="&amp;('1. Configuration'!$C$9+(50-1)*7)))</f>
        <v/>
      </c>
      <c r="AZ8" s="106">
        <f>IF($A8="","",COUNTIFS('3. Registre des congés'!$A$5:$A$200,$A8,'3. Registre des congés'!$F$5:$F$200,"Approuvé",'3. Registre des congés'!$C$5:$C$200,"&lt;="&amp;('1. Configuration'!$C$9+(51-1)*7+6),'3. Registre des congés'!$D$5:$D$200,"&gt;="&amp;('1. Configuration'!$C$9+(51-1)*7)))</f>
        <v/>
      </c>
      <c r="BA8" s="106">
        <f>IF($A8="","",COUNTIFS('3. Registre des congés'!$A$5:$A$200,$A8,'3. Registre des congés'!$F$5:$F$200,"Approuvé",'3. Registre des congés'!$C$5:$C$200,"&lt;="&amp;('1. Configuration'!$C$9+(52-1)*7+6),'3. Registre des congés'!$D$5:$D$200,"&gt;="&amp;('1. Configuration'!$C$9+(52-1)*7)))</f>
        <v/>
      </c>
    </row>
    <row r="9" ht="18" customHeight="1" s="55">
      <c r="A9" s="105">
        <f>IF('2. Employés'!A9="","",'2. Employés'!A9)</f>
        <v/>
      </c>
      <c r="B9" s="106">
        <f>IF($A9="","",COUNTIFS('3. Registre des congés'!$A$5:$A$200,$A9,'3. Registre des congés'!$F$5:$F$200,"Approuvé",'3. Registre des congés'!$C$5:$C$200,"&lt;="&amp;('1. Configuration'!$C$9+(1-1)*7+6),'3. Registre des congés'!$D$5:$D$200,"&gt;="&amp;('1. Configuration'!$C$9+(1-1)*7)))</f>
        <v/>
      </c>
      <c r="C9" s="106">
        <f>IF($A9="","",COUNTIFS('3. Registre des congés'!$A$5:$A$200,$A9,'3. Registre des congés'!$F$5:$F$200,"Approuvé",'3. Registre des congés'!$C$5:$C$200,"&lt;="&amp;('1. Configuration'!$C$9+(2-1)*7+6),'3. Registre des congés'!$D$5:$D$200,"&gt;="&amp;('1. Configuration'!$C$9+(2-1)*7)))</f>
        <v/>
      </c>
      <c r="D9" s="106">
        <f>IF($A9="","",COUNTIFS('3. Registre des congés'!$A$5:$A$200,$A9,'3. Registre des congés'!$F$5:$F$200,"Approuvé",'3. Registre des congés'!$C$5:$C$200,"&lt;="&amp;('1. Configuration'!$C$9+(3-1)*7+6),'3. Registre des congés'!$D$5:$D$200,"&gt;="&amp;('1. Configuration'!$C$9+(3-1)*7)))</f>
        <v/>
      </c>
      <c r="E9" s="106">
        <f>IF($A9="","",COUNTIFS('3. Registre des congés'!$A$5:$A$200,$A9,'3. Registre des congés'!$F$5:$F$200,"Approuvé",'3. Registre des congés'!$C$5:$C$200,"&lt;="&amp;('1. Configuration'!$C$9+(4-1)*7+6),'3. Registre des congés'!$D$5:$D$200,"&gt;="&amp;('1. Configuration'!$C$9+(4-1)*7)))</f>
        <v/>
      </c>
      <c r="F9" s="106">
        <f>IF($A9="","",COUNTIFS('3. Registre des congés'!$A$5:$A$200,$A9,'3. Registre des congés'!$F$5:$F$200,"Approuvé",'3. Registre des congés'!$C$5:$C$200,"&lt;="&amp;('1. Configuration'!$C$9+(5-1)*7+6),'3. Registre des congés'!$D$5:$D$200,"&gt;="&amp;('1. Configuration'!$C$9+(5-1)*7)))</f>
        <v/>
      </c>
      <c r="G9" s="106">
        <f>IF($A9="","",COUNTIFS('3. Registre des congés'!$A$5:$A$200,$A9,'3. Registre des congés'!$F$5:$F$200,"Approuvé",'3. Registre des congés'!$C$5:$C$200,"&lt;="&amp;('1. Configuration'!$C$9+(6-1)*7+6),'3. Registre des congés'!$D$5:$D$200,"&gt;="&amp;('1. Configuration'!$C$9+(6-1)*7)))</f>
        <v/>
      </c>
      <c r="H9" s="106">
        <f>IF($A9="","",COUNTIFS('3. Registre des congés'!$A$5:$A$200,$A9,'3. Registre des congés'!$F$5:$F$200,"Approuvé",'3. Registre des congés'!$C$5:$C$200,"&lt;="&amp;('1. Configuration'!$C$9+(7-1)*7+6),'3. Registre des congés'!$D$5:$D$200,"&gt;="&amp;('1. Configuration'!$C$9+(7-1)*7)))</f>
        <v/>
      </c>
      <c r="I9" s="106">
        <f>IF($A9="","",COUNTIFS('3. Registre des congés'!$A$5:$A$200,$A9,'3. Registre des congés'!$F$5:$F$200,"Approuvé",'3. Registre des congés'!$C$5:$C$200,"&lt;="&amp;('1. Configuration'!$C$9+(8-1)*7+6),'3. Registre des congés'!$D$5:$D$200,"&gt;="&amp;('1. Configuration'!$C$9+(8-1)*7)))</f>
        <v/>
      </c>
      <c r="J9" s="106">
        <f>IF($A9="","",COUNTIFS('3. Registre des congés'!$A$5:$A$200,$A9,'3. Registre des congés'!$F$5:$F$200,"Approuvé",'3. Registre des congés'!$C$5:$C$200,"&lt;="&amp;('1. Configuration'!$C$9+(9-1)*7+6),'3. Registre des congés'!$D$5:$D$200,"&gt;="&amp;('1. Configuration'!$C$9+(9-1)*7)))</f>
        <v/>
      </c>
      <c r="K9" s="106">
        <f>IF($A9="","",COUNTIFS('3. Registre des congés'!$A$5:$A$200,$A9,'3. Registre des congés'!$F$5:$F$200,"Approuvé",'3. Registre des congés'!$C$5:$C$200,"&lt;="&amp;('1. Configuration'!$C$9+(10-1)*7+6),'3. Registre des congés'!$D$5:$D$200,"&gt;="&amp;('1. Configuration'!$C$9+(10-1)*7)))</f>
        <v/>
      </c>
      <c r="L9" s="106">
        <f>IF($A9="","",COUNTIFS('3. Registre des congés'!$A$5:$A$200,$A9,'3. Registre des congés'!$F$5:$F$200,"Approuvé",'3. Registre des congés'!$C$5:$C$200,"&lt;="&amp;('1. Configuration'!$C$9+(11-1)*7+6),'3. Registre des congés'!$D$5:$D$200,"&gt;="&amp;('1. Configuration'!$C$9+(11-1)*7)))</f>
        <v/>
      </c>
      <c r="M9" s="106">
        <f>IF($A9="","",COUNTIFS('3. Registre des congés'!$A$5:$A$200,$A9,'3. Registre des congés'!$F$5:$F$200,"Approuvé",'3. Registre des congés'!$C$5:$C$200,"&lt;="&amp;('1. Configuration'!$C$9+(12-1)*7+6),'3. Registre des congés'!$D$5:$D$200,"&gt;="&amp;('1. Configuration'!$C$9+(12-1)*7)))</f>
        <v/>
      </c>
      <c r="N9" s="106">
        <f>IF($A9="","",COUNTIFS('3. Registre des congés'!$A$5:$A$200,$A9,'3. Registre des congés'!$F$5:$F$200,"Approuvé",'3. Registre des congés'!$C$5:$C$200,"&lt;="&amp;('1. Configuration'!$C$9+(13-1)*7+6),'3. Registre des congés'!$D$5:$D$200,"&gt;="&amp;('1. Configuration'!$C$9+(13-1)*7)))</f>
        <v/>
      </c>
      <c r="O9" s="106">
        <f>IF($A9="","",COUNTIFS('3. Registre des congés'!$A$5:$A$200,$A9,'3. Registre des congés'!$F$5:$F$200,"Approuvé",'3. Registre des congés'!$C$5:$C$200,"&lt;="&amp;('1. Configuration'!$C$9+(14-1)*7+6),'3. Registre des congés'!$D$5:$D$200,"&gt;="&amp;('1. Configuration'!$C$9+(14-1)*7)))</f>
        <v/>
      </c>
      <c r="P9" s="106">
        <f>IF($A9="","",COUNTIFS('3. Registre des congés'!$A$5:$A$200,$A9,'3. Registre des congés'!$F$5:$F$200,"Approuvé",'3. Registre des congés'!$C$5:$C$200,"&lt;="&amp;('1. Configuration'!$C$9+(15-1)*7+6),'3. Registre des congés'!$D$5:$D$200,"&gt;="&amp;('1. Configuration'!$C$9+(15-1)*7)))</f>
        <v/>
      </c>
      <c r="Q9" s="106">
        <f>IF($A9="","",COUNTIFS('3. Registre des congés'!$A$5:$A$200,$A9,'3. Registre des congés'!$F$5:$F$200,"Approuvé",'3. Registre des congés'!$C$5:$C$200,"&lt;="&amp;('1. Configuration'!$C$9+(16-1)*7+6),'3. Registre des congés'!$D$5:$D$200,"&gt;="&amp;('1. Configuration'!$C$9+(16-1)*7)))</f>
        <v/>
      </c>
      <c r="R9" s="106">
        <f>IF($A9="","",COUNTIFS('3. Registre des congés'!$A$5:$A$200,$A9,'3. Registre des congés'!$F$5:$F$200,"Approuvé",'3. Registre des congés'!$C$5:$C$200,"&lt;="&amp;('1. Configuration'!$C$9+(17-1)*7+6),'3. Registre des congés'!$D$5:$D$200,"&gt;="&amp;('1. Configuration'!$C$9+(17-1)*7)))</f>
        <v/>
      </c>
      <c r="S9" s="106">
        <f>IF($A9="","",COUNTIFS('3. Registre des congés'!$A$5:$A$200,$A9,'3. Registre des congés'!$F$5:$F$200,"Approuvé",'3. Registre des congés'!$C$5:$C$200,"&lt;="&amp;('1. Configuration'!$C$9+(18-1)*7+6),'3. Registre des congés'!$D$5:$D$200,"&gt;="&amp;('1. Configuration'!$C$9+(18-1)*7)))</f>
        <v/>
      </c>
      <c r="T9" s="106">
        <f>IF($A9="","",COUNTIFS('3. Registre des congés'!$A$5:$A$200,$A9,'3. Registre des congés'!$F$5:$F$200,"Approuvé",'3. Registre des congés'!$C$5:$C$200,"&lt;="&amp;('1. Configuration'!$C$9+(19-1)*7+6),'3. Registre des congés'!$D$5:$D$200,"&gt;="&amp;('1. Configuration'!$C$9+(19-1)*7)))</f>
        <v/>
      </c>
      <c r="U9" s="106">
        <f>IF($A9="","",COUNTIFS('3. Registre des congés'!$A$5:$A$200,$A9,'3. Registre des congés'!$F$5:$F$200,"Approuvé",'3. Registre des congés'!$C$5:$C$200,"&lt;="&amp;('1. Configuration'!$C$9+(20-1)*7+6),'3. Registre des congés'!$D$5:$D$200,"&gt;="&amp;('1. Configuration'!$C$9+(20-1)*7)))</f>
        <v/>
      </c>
      <c r="V9" s="106">
        <f>IF($A9="","",COUNTIFS('3. Registre des congés'!$A$5:$A$200,$A9,'3. Registre des congés'!$F$5:$F$200,"Approuvé",'3. Registre des congés'!$C$5:$C$200,"&lt;="&amp;('1. Configuration'!$C$9+(21-1)*7+6),'3. Registre des congés'!$D$5:$D$200,"&gt;="&amp;('1. Configuration'!$C$9+(21-1)*7)))</f>
        <v/>
      </c>
      <c r="W9" s="106">
        <f>IF($A9="","",COUNTIFS('3. Registre des congés'!$A$5:$A$200,$A9,'3. Registre des congés'!$F$5:$F$200,"Approuvé",'3. Registre des congés'!$C$5:$C$200,"&lt;="&amp;('1. Configuration'!$C$9+(22-1)*7+6),'3. Registre des congés'!$D$5:$D$200,"&gt;="&amp;('1. Configuration'!$C$9+(22-1)*7)))</f>
        <v/>
      </c>
      <c r="X9" s="106">
        <f>IF($A9="","",COUNTIFS('3. Registre des congés'!$A$5:$A$200,$A9,'3. Registre des congés'!$F$5:$F$200,"Approuvé",'3. Registre des congés'!$C$5:$C$200,"&lt;="&amp;('1. Configuration'!$C$9+(23-1)*7+6),'3. Registre des congés'!$D$5:$D$200,"&gt;="&amp;('1. Configuration'!$C$9+(23-1)*7)))</f>
        <v/>
      </c>
      <c r="Y9" s="106">
        <f>IF($A9="","",COUNTIFS('3. Registre des congés'!$A$5:$A$200,$A9,'3. Registre des congés'!$F$5:$F$200,"Approuvé",'3. Registre des congés'!$C$5:$C$200,"&lt;="&amp;('1. Configuration'!$C$9+(24-1)*7+6),'3. Registre des congés'!$D$5:$D$200,"&gt;="&amp;('1. Configuration'!$C$9+(24-1)*7)))</f>
        <v/>
      </c>
      <c r="Z9" s="106">
        <f>IF($A9="","",COUNTIFS('3. Registre des congés'!$A$5:$A$200,$A9,'3. Registre des congés'!$F$5:$F$200,"Approuvé",'3. Registre des congés'!$C$5:$C$200,"&lt;="&amp;('1. Configuration'!$C$9+(25-1)*7+6),'3. Registre des congés'!$D$5:$D$200,"&gt;="&amp;('1. Configuration'!$C$9+(25-1)*7)))</f>
        <v/>
      </c>
      <c r="AA9" s="106">
        <f>IF($A9="","",COUNTIFS('3. Registre des congés'!$A$5:$A$200,$A9,'3. Registre des congés'!$F$5:$F$200,"Approuvé",'3. Registre des congés'!$C$5:$C$200,"&lt;="&amp;('1. Configuration'!$C$9+(26-1)*7+6),'3. Registre des congés'!$D$5:$D$200,"&gt;="&amp;('1. Configuration'!$C$9+(26-1)*7)))</f>
        <v/>
      </c>
      <c r="AB9" s="106">
        <f>IF($A9="","",COUNTIFS('3. Registre des congés'!$A$5:$A$200,$A9,'3. Registre des congés'!$F$5:$F$200,"Approuvé",'3. Registre des congés'!$C$5:$C$200,"&lt;="&amp;('1. Configuration'!$C$9+(27-1)*7+6),'3. Registre des congés'!$D$5:$D$200,"&gt;="&amp;('1. Configuration'!$C$9+(27-1)*7)))</f>
        <v/>
      </c>
      <c r="AC9" s="106">
        <f>IF($A9="","",COUNTIFS('3. Registre des congés'!$A$5:$A$200,$A9,'3. Registre des congés'!$F$5:$F$200,"Approuvé",'3. Registre des congés'!$C$5:$C$200,"&lt;="&amp;('1. Configuration'!$C$9+(28-1)*7+6),'3. Registre des congés'!$D$5:$D$200,"&gt;="&amp;('1. Configuration'!$C$9+(28-1)*7)))</f>
        <v/>
      </c>
      <c r="AD9" s="106">
        <f>IF($A9="","",COUNTIFS('3. Registre des congés'!$A$5:$A$200,$A9,'3. Registre des congés'!$F$5:$F$200,"Approuvé",'3. Registre des congés'!$C$5:$C$200,"&lt;="&amp;('1. Configuration'!$C$9+(29-1)*7+6),'3. Registre des congés'!$D$5:$D$200,"&gt;="&amp;('1. Configuration'!$C$9+(29-1)*7)))</f>
        <v/>
      </c>
      <c r="AE9" s="106">
        <f>IF($A9="","",COUNTIFS('3. Registre des congés'!$A$5:$A$200,$A9,'3. Registre des congés'!$F$5:$F$200,"Approuvé",'3. Registre des congés'!$C$5:$C$200,"&lt;="&amp;('1. Configuration'!$C$9+(30-1)*7+6),'3. Registre des congés'!$D$5:$D$200,"&gt;="&amp;('1. Configuration'!$C$9+(30-1)*7)))</f>
        <v/>
      </c>
      <c r="AF9" s="106">
        <f>IF($A9="","",COUNTIFS('3. Registre des congés'!$A$5:$A$200,$A9,'3. Registre des congés'!$F$5:$F$200,"Approuvé",'3. Registre des congés'!$C$5:$C$200,"&lt;="&amp;('1. Configuration'!$C$9+(31-1)*7+6),'3. Registre des congés'!$D$5:$D$200,"&gt;="&amp;('1. Configuration'!$C$9+(31-1)*7)))</f>
        <v/>
      </c>
      <c r="AG9" s="106">
        <f>IF($A9="","",COUNTIFS('3. Registre des congés'!$A$5:$A$200,$A9,'3. Registre des congés'!$F$5:$F$200,"Approuvé",'3. Registre des congés'!$C$5:$C$200,"&lt;="&amp;('1. Configuration'!$C$9+(32-1)*7+6),'3. Registre des congés'!$D$5:$D$200,"&gt;="&amp;('1. Configuration'!$C$9+(32-1)*7)))</f>
        <v/>
      </c>
      <c r="AH9" s="106">
        <f>IF($A9="","",COUNTIFS('3. Registre des congés'!$A$5:$A$200,$A9,'3. Registre des congés'!$F$5:$F$200,"Approuvé",'3. Registre des congés'!$C$5:$C$200,"&lt;="&amp;('1. Configuration'!$C$9+(33-1)*7+6),'3. Registre des congés'!$D$5:$D$200,"&gt;="&amp;('1. Configuration'!$C$9+(33-1)*7)))</f>
        <v/>
      </c>
      <c r="AI9" s="106">
        <f>IF($A9="","",COUNTIFS('3. Registre des congés'!$A$5:$A$200,$A9,'3. Registre des congés'!$F$5:$F$200,"Approuvé",'3. Registre des congés'!$C$5:$C$200,"&lt;="&amp;('1. Configuration'!$C$9+(34-1)*7+6),'3. Registre des congés'!$D$5:$D$200,"&gt;="&amp;('1. Configuration'!$C$9+(34-1)*7)))</f>
        <v/>
      </c>
      <c r="AJ9" s="106">
        <f>IF($A9="","",COUNTIFS('3. Registre des congés'!$A$5:$A$200,$A9,'3. Registre des congés'!$F$5:$F$200,"Approuvé",'3. Registre des congés'!$C$5:$C$200,"&lt;="&amp;('1. Configuration'!$C$9+(35-1)*7+6),'3. Registre des congés'!$D$5:$D$200,"&gt;="&amp;('1. Configuration'!$C$9+(35-1)*7)))</f>
        <v/>
      </c>
      <c r="AK9" s="106">
        <f>IF($A9="","",COUNTIFS('3. Registre des congés'!$A$5:$A$200,$A9,'3. Registre des congés'!$F$5:$F$200,"Approuvé",'3. Registre des congés'!$C$5:$C$200,"&lt;="&amp;('1. Configuration'!$C$9+(36-1)*7+6),'3. Registre des congés'!$D$5:$D$200,"&gt;="&amp;('1. Configuration'!$C$9+(36-1)*7)))</f>
        <v/>
      </c>
      <c r="AL9" s="106">
        <f>IF($A9="","",COUNTIFS('3. Registre des congés'!$A$5:$A$200,$A9,'3. Registre des congés'!$F$5:$F$200,"Approuvé",'3. Registre des congés'!$C$5:$C$200,"&lt;="&amp;('1. Configuration'!$C$9+(37-1)*7+6),'3. Registre des congés'!$D$5:$D$200,"&gt;="&amp;('1. Configuration'!$C$9+(37-1)*7)))</f>
        <v/>
      </c>
      <c r="AM9" s="106">
        <f>IF($A9="","",COUNTIFS('3. Registre des congés'!$A$5:$A$200,$A9,'3. Registre des congés'!$F$5:$F$200,"Approuvé",'3. Registre des congés'!$C$5:$C$200,"&lt;="&amp;('1. Configuration'!$C$9+(38-1)*7+6),'3. Registre des congés'!$D$5:$D$200,"&gt;="&amp;('1. Configuration'!$C$9+(38-1)*7)))</f>
        <v/>
      </c>
      <c r="AN9" s="106">
        <f>IF($A9="","",COUNTIFS('3. Registre des congés'!$A$5:$A$200,$A9,'3. Registre des congés'!$F$5:$F$200,"Approuvé",'3. Registre des congés'!$C$5:$C$200,"&lt;="&amp;('1. Configuration'!$C$9+(39-1)*7+6),'3. Registre des congés'!$D$5:$D$200,"&gt;="&amp;('1. Configuration'!$C$9+(39-1)*7)))</f>
        <v/>
      </c>
      <c r="AO9" s="106">
        <f>IF($A9="","",COUNTIFS('3. Registre des congés'!$A$5:$A$200,$A9,'3. Registre des congés'!$F$5:$F$200,"Approuvé",'3. Registre des congés'!$C$5:$C$200,"&lt;="&amp;('1. Configuration'!$C$9+(40-1)*7+6),'3. Registre des congés'!$D$5:$D$200,"&gt;="&amp;('1. Configuration'!$C$9+(40-1)*7)))</f>
        <v/>
      </c>
      <c r="AP9" s="106">
        <f>IF($A9="","",COUNTIFS('3. Registre des congés'!$A$5:$A$200,$A9,'3. Registre des congés'!$F$5:$F$200,"Approuvé",'3. Registre des congés'!$C$5:$C$200,"&lt;="&amp;('1. Configuration'!$C$9+(41-1)*7+6),'3. Registre des congés'!$D$5:$D$200,"&gt;="&amp;('1. Configuration'!$C$9+(41-1)*7)))</f>
        <v/>
      </c>
      <c r="AQ9" s="106">
        <f>IF($A9="","",COUNTIFS('3. Registre des congés'!$A$5:$A$200,$A9,'3. Registre des congés'!$F$5:$F$200,"Approuvé",'3. Registre des congés'!$C$5:$C$200,"&lt;="&amp;('1. Configuration'!$C$9+(42-1)*7+6),'3. Registre des congés'!$D$5:$D$200,"&gt;="&amp;('1. Configuration'!$C$9+(42-1)*7)))</f>
        <v/>
      </c>
      <c r="AR9" s="106">
        <f>IF($A9="","",COUNTIFS('3. Registre des congés'!$A$5:$A$200,$A9,'3. Registre des congés'!$F$5:$F$200,"Approuvé",'3. Registre des congés'!$C$5:$C$200,"&lt;="&amp;('1. Configuration'!$C$9+(43-1)*7+6),'3. Registre des congés'!$D$5:$D$200,"&gt;="&amp;('1. Configuration'!$C$9+(43-1)*7)))</f>
        <v/>
      </c>
      <c r="AS9" s="106">
        <f>IF($A9="","",COUNTIFS('3. Registre des congés'!$A$5:$A$200,$A9,'3. Registre des congés'!$F$5:$F$200,"Approuvé",'3. Registre des congés'!$C$5:$C$200,"&lt;="&amp;('1. Configuration'!$C$9+(44-1)*7+6),'3. Registre des congés'!$D$5:$D$200,"&gt;="&amp;('1. Configuration'!$C$9+(44-1)*7)))</f>
        <v/>
      </c>
      <c r="AT9" s="106">
        <f>IF($A9="","",COUNTIFS('3. Registre des congés'!$A$5:$A$200,$A9,'3. Registre des congés'!$F$5:$F$200,"Approuvé",'3. Registre des congés'!$C$5:$C$200,"&lt;="&amp;('1. Configuration'!$C$9+(45-1)*7+6),'3. Registre des congés'!$D$5:$D$200,"&gt;="&amp;('1. Configuration'!$C$9+(45-1)*7)))</f>
        <v/>
      </c>
      <c r="AU9" s="106">
        <f>IF($A9="","",COUNTIFS('3. Registre des congés'!$A$5:$A$200,$A9,'3. Registre des congés'!$F$5:$F$200,"Approuvé",'3. Registre des congés'!$C$5:$C$200,"&lt;="&amp;('1. Configuration'!$C$9+(46-1)*7+6),'3. Registre des congés'!$D$5:$D$200,"&gt;="&amp;('1. Configuration'!$C$9+(46-1)*7)))</f>
        <v/>
      </c>
      <c r="AV9" s="106">
        <f>IF($A9="","",COUNTIFS('3. Registre des congés'!$A$5:$A$200,$A9,'3. Registre des congés'!$F$5:$F$200,"Approuvé",'3. Registre des congés'!$C$5:$C$200,"&lt;="&amp;('1. Configuration'!$C$9+(47-1)*7+6),'3. Registre des congés'!$D$5:$D$200,"&gt;="&amp;('1. Configuration'!$C$9+(47-1)*7)))</f>
        <v/>
      </c>
      <c r="AW9" s="106">
        <f>IF($A9="","",COUNTIFS('3. Registre des congés'!$A$5:$A$200,$A9,'3. Registre des congés'!$F$5:$F$200,"Approuvé",'3. Registre des congés'!$C$5:$C$200,"&lt;="&amp;('1. Configuration'!$C$9+(48-1)*7+6),'3. Registre des congés'!$D$5:$D$200,"&gt;="&amp;('1. Configuration'!$C$9+(48-1)*7)))</f>
        <v/>
      </c>
      <c r="AX9" s="106">
        <f>IF($A9="","",COUNTIFS('3. Registre des congés'!$A$5:$A$200,$A9,'3. Registre des congés'!$F$5:$F$200,"Approuvé",'3. Registre des congés'!$C$5:$C$200,"&lt;="&amp;('1. Configuration'!$C$9+(49-1)*7+6),'3. Registre des congés'!$D$5:$D$200,"&gt;="&amp;('1. Configuration'!$C$9+(49-1)*7)))</f>
        <v/>
      </c>
      <c r="AY9" s="106">
        <f>IF($A9="","",COUNTIFS('3. Registre des congés'!$A$5:$A$200,$A9,'3. Registre des congés'!$F$5:$F$200,"Approuvé",'3. Registre des congés'!$C$5:$C$200,"&lt;="&amp;('1. Configuration'!$C$9+(50-1)*7+6),'3. Registre des congés'!$D$5:$D$200,"&gt;="&amp;('1. Configuration'!$C$9+(50-1)*7)))</f>
        <v/>
      </c>
      <c r="AZ9" s="106">
        <f>IF($A9="","",COUNTIFS('3. Registre des congés'!$A$5:$A$200,$A9,'3. Registre des congés'!$F$5:$F$200,"Approuvé",'3. Registre des congés'!$C$5:$C$200,"&lt;="&amp;('1. Configuration'!$C$9+(51-1)*7+6),'3. Registre des congés'!$D$5:$D$200,"&gt;="&amp;('1. Configuration'!$C$9+(51-1)*7)))</f>
        <v/>
      </c>
      <c r="BA9" s="106">
        <f>IF($A9="","",COUNTIFS('3. Registre des congés'!$A$5:$A$200,$A9,'3. Registre des congés'!$F$5:$F$200,"Approuvé",'3. Registre des congés'!$C$5:$C$200,"&lt;="&amp;('1. Configuration'!$C$9+(52-1)*7+6),'3. Registre des congés'!$D$5:$D$200,"&gt;="&amp;('1. Configuration'!$C$9+(52-1)*7)))</f>
        <v/>
      </c>
    </row>
    <row r="10" ht="18" customHeight="1" s="55">
      <c r="A10" s="105">
        <f>IF('2. Employés'!A10="","",'2. Employés'!A10)</f>
        <v/>
      </c>
      <c r="B10" s="106">
        <f>IF($A10="","",COUNTIFS('3. Registre des congés'!$A$5:$A$200,$A10,'3. Registre des congés'!$F$5:$F$200,"Approuvé",'3. Registre des congés'!$C$5:$C$200,"&lt;="&amp;('1. Configuration'!$C$9+(1-1)*7+6),'3. Registre des congés'!$D$5:$D$200,"&gt;="&amp;('1. Configuration'!$C$9+(1-1)*7)))</f>
        <v/>
      </c>
      <c r="C10" s="106">
        <f>IF($A10="","",COUNTIFS('3. Registre des congés'!$A$5:$A$200,$A10,'3. Registre des congés'!$F$5:$F$200,"Approuvé",'3. Registre des congés'!$C$5:$C$200,"&lt;="&amp;('1. Configuration'!$C$9+(2-1)*7+6),'3. Registre des congés'!$D$5:$D$200,"&gt;="&amp;('1. Configuration'!$C$9+(2-1)*7)))</f>
        <v/>
      </c>
      <c r="D10" s="106">
        <f>IF($A10="","",COUNTIFS('3. Registre des congés'!$A$5:$A$200,$A10,'3. Registre des congés'!$F$5:$F$200,"Approuvé",'3. Registre des congés'!$C$5:$C$200,"&lt;="&amp;('1. Configuration'!$C$9+(3-1)*7+6),'3. Registre des congés'!$D$5:$D$200,"&gt;="&amp;('1. Configuration'!$C$9+(3-1)*7)))</f>
        <v/>
      </c>
      <c r="E10" s="106">
        <f>IF($A10="","",COUNTIFS('3. Registre des congés'!$A$5:$A$200,$A10,'3. Registre des congés'!$F$5:$F$200,"Approuvé",'3. Registre des congés'!$C$5:$C$200,"&lt;="&amp;('1. Configuration'!$C$9+(4-1)*7+6),'3. Registre des congés'!$D$5:$D$200,"&gt;="&amp;('1. Configuration'!$C$9+(4-1)*7)))</f>
        <v/>
      </c>
      <c r="F10" s="106">
        <f>IF($A10="","",COUNTIFS('3. Registre des congés'!$A$5:$A$200,$A10,'3. Registre des congés'!$F$5:$F$200,"Approuvé",'3. Registre des congés'!$C$5:$C$200,"&lt;="&amp;('1. Configuration'!$C$9+(5-1)*7+6),'3. Registre des congés'!$D$5:$D$200,"&gt;="&amp;('1. Configuration'!$C$9+(5-1)*7)))</f>
        <v/>
      </c>
      <c r="G10" s="106">
        <f>IF($A10="","",COUNTIFS('3. Registre des congés'!$A$5:$A$200,$A10,'3. Registre des congés'!$F$5:$F$200,"Approuvé",'3. Registre des congés'!$C$5:$C$200,"&lt;="&amp;('1. Configuration'!$C$9+(6-1)*7+6),'3. Registre des congés'!$D$5:$D$200,"&gt;="&amp;('1. Configuration'!$C$9+(6-1)*7)))</f>
        <v/>
      </c>
      <c r="H10" s="106">
        <f>IF($A10="","",COUNTIFS('3. Registre des congés'!$A$5:$A$200,$A10,'3. Registre des congés'!$F$5:$F$200,"Approuvé",'3. Registre des congés'!$C$5:$C$200,"&lt;="&amp;('1. Configuration'!$C$9+(7-1)*7+6),'3. Registre des congés'!$D$5:$D$200,"&gt;="&amp;('1. Configuration'!$C$9+(7-1)*7)))</f>
        <v/>
      </c>
      <c r="I10" s="106">
        <f>IF($A10="","",COUNTIFS('3. Registre des congés'!$A$5:$A$200,$A10,'3. Registre des congés'!$F$5:$F$200,"Approuvé",'3. Registre des congés'!$C$5:$C$200,"&lt;="&amp;('1. Configuration'!$C$9+(8-1)*7+6),'3. Registre des congés'!$D$5:$D$200,"&gt;="&amp;('1. Configuration'!$C$9+(8-1)*7)))</f>
        <v/>
      </c>
      <c r="J10" s="106">
        <f>IF($A10="","",COUNTIFS('3. Registre des congés'!$A$5:$A$200,$A10,'3. Registre des congés'!$F$5:$F$200,"Approuvé",'3. Registre des congés'!$C$5:$C$200,"&lt;="&amp;('1. Configuration'!$C$9+(9-1)*7+6),'3. Registre des congés'!$D$5:$D$200,"&gt;="&amp;('1. Configuration'!$C$9+(9-1)*7)))</f>
        <v/>
      </c>
      <c r="K10" s="106">
        <f>IF($A10="","",COUNTIFS('3. Registre des congés'!$A$5:$A$200,$A10,'3. Registre des congés'!$F$5:$F$200,"Approuvé",'3. Registre des congés'!$C$5:$C$200,"&lt;="&amp;('1. Configuration'!$C$9+(10-1)*7+6),'3. Registre des congés'!$D$5:$D$200,"&gt;="&amp;('1. Configuration'!$C$9+(10-1)*7)))</f>
        <v/>
      </c>
      <c r="L10" s="106">
        <f>IF($A10="","",COUNTIFS('3. Registre des congés'!$A$5:$A$200,$A10,'3. Registre des congés'!$F$5:$F$200,"Approuvé",'3. Registre des congés'!$C$5:$C$200,"&lt;="&amp;('1. Configuration'!$C$9+(11-1)*7+6),'3. Registre des congés'!$D$5:$D$200,"&gt;="&amp;('1. Configuration'!$C$9+(11-1)*7)))</f>
        <v/>
      </c>
      <c r="M10" s="106">
        <f>IF($A10="","",COUNTIFS('3. Registre des congés'!$A$5:$A$200,$A10,'3. Registre des congés'!$F$5:$F$200,"Approuvé",'3. Registre des congés'!$C$5:$C$200,"&lt;="&amp;('1. Configuration'!$C$9+(12-1)*7+6),'3. Registre des congés'!$D$5:$D$200,"&gt;="&amp;('1. Configuration'!$C$9+(12-1)*7)))</f>
        <v/>
      </c>
      <c r="N10" s="106">
        <f>IF($A10="","",COUNTIFS('3. Registre des congés'!$A$5:$A$200,$A10,'3. Registre des congés'!$F$5:$F$200,"Approuvé",'3. Registre des congés'!$C$5:$C$200,"&lt;="&amp;('1. Configuration'!$C$9+(13-1)*7+6),'3. Registre des congés'!$D$5:$D$200,"&gt;="&amp;('1. Configuration'!$C$9+(13-1)*7)))</f>
        <v/>
      </c>
      <c r="O10" s="106">
        <f>IF($A10="","",COUNTIFS('3. Registre des congés'!$A$5:$A$200,$A10,'3. Registre des congés'!$F$5:$F$200,"Approuvé",'3. Registre des congés'!$C$5:$C$200,"&lt;="&amp;('1. Configuration'!$C$9+(14-1)*7+6),'3. Registre des congés'!$D$5:$D$200,"&gt;="&amp;('1. Configuration'!$C$9+(14-1)*7)))</f>
        <v/>
      </c>
      <c r="P10" s="106">
        <f>IF($A10="","",COUNTIFS('3. Registre des congés'!$A$5:$A$200,$A10,'3. Registre des congés'!$F$5:$F$200,"Approuvé",'3. Registre des congés'!$C$5:$C$200,"&lt;="&amp;('1. Configuration'!$C$9+(15-1)*7+6),'3. Registre des congés'!$D$5:$D$200,"&gt;="&amp;('1. Configuration'!$C$9+(15-1)*7)))</f>
        <v/>
      </c>
      <c r="Q10" s="106">
        <f>IF($A10="","",COUNTIFS('3. Registre des congés'!$A$5:$A$200,$A10,'3. Registre des congés'!$F$5:$F$200,"Approuvé",'3. Registre des congés'!$C$5:$C$200,"&lt;="&amp;('1. Configuration'!$C$9+(16-1)*7+6),'3. Registre des congés'!$D$5:$D$200,"&gt;="&amp;('1. Configuration'!$C$9+(16-1)*7)))</f>
        <v/>
      </c>
      <c r="R10" s="106">
        <f>IF($A10="","",COUNTIFS('3. Registre des congés'!$A$5:$A$200,$A10,'3. Registre des congés'!$F$5:$F$200,"Approuvé",'3. Registre des congés'!$C$5:$C$200,"&lt;="&amp;('1. Configuration'!$C$9+(17-1)*7+6),'3. Registre des congés'!$D$5:$D$200,"&gt;="&amp;('1. Configuration'!$C$9+(17-1)*7)))</f>
        <v/>
      </c>
      <c r="S10" s="106">
        <f>IF($A10="","",COUNTIFS('3. Registre des congés'!$A$5:$A$200,$A10,'3. Registre des congés'!$F$5:$F$200,"Approuvé",'3. Registre des congés'!$C$5:$C$200,"&lt;="&amp;('1. Configuration'!$C$9+(18-1)*7+6),'3. Registre des congés'!$D$5:$D$200,"&gt;="&amp;('1. Configuration'!$C$9+(18-1)*7)))</f>
        <v/>
      </c>
      <c r="T10" s="106">
        <f>IF($A10="","",COUNTIFS('3. Registre des congés'!$A$5:$A$200,$A10,'3. Registre des congés'!$F$5:$F$200,"Approuvé",'3. Registre des congés'!$C$5:$C$200,"&lt;="&amp;('1. Configuration'!$C$9+(19-1)*7+6),'3. Registre des congés'!$D$5:$D$200,"&gt;="&amp;('1. Configuration'!$C$9+(19-1)*7)))</f>
        <v/>
      </c>
      <c r="U10" s="106">
        <f>IF($A10="","",COUNTIFS('3. Registre des congés'!$A$5:$A$200,$A10,'3. Registre des congés'!$F$5:$F$200,"Approuvé",'3. Registre des congés'!$C$5:$C$200,"&lt;="&amp;('1. Configuration'!$C$9+(20-1)*7+6),'3. Registre des congés'!$D$5:$D$200,"&gt;="&amp;('1. Configuration'!$C$9+(20-1)*7)))</f>
        <v/>
      </c>
      <c r="V10" s="106">
        <f>IF($A10="","",COUNTIFS('3. Registre des congés'!$A$5:$A$200,$A10,'3. Registre des congés'!$F$5:$F$200,"Approuvé",'3. Registre des congés'!$C$5:$C$200,"&lt;="&amp;('1. Configuration'!$C$9+(21-1)*7+6),'3. Registre des congés'!$D$5:$D$200,"&gt;="&amp;('1. Configuration'!$C$9+(21-1)*7)))</f>
        <v/>
      </c>
      <c r="W10" s="106">
        <f>IF($A10="","",COUNTIFS('3. Registre des congés'!$A$5:$A$200,$A10,'3. Registre des congés'!$F$5:$F$200,"Approuvé",'3. Registre des congés'!$C$5:$C$200,"&lt;="&amp;('1. Configuration'!$C$9+(22-1)*7+6),'3. Registre des congés'!$D$5:$D$200,"&gt;="&amp;('1. Configuration'!$C$9+(22-1)*7)))</f>
        <v/>
      </c>
      <c r="X10" s="106">
        <f>IF($A10="","",COUNTIFS('3. Registre des congés'!$A$5:$A$200,$A10,'3. Registre des congés'!$F$5:$F$200,"Approuvé",'3. Registre des congés'!$C$5:$C$200,"&lt;="&amp;('1. Configuration'!$C$9+(23-1)*7+6),'3. Registre des congés'!$D$5:$D$200,"&gt;="&amp;('1. Configuration'!$C$9+(23-1)*7)))</f>
        <v/>
      </c>
      <c r="Y10" s="106">
        <f>IF($A10="","",COUNTIFS('3. Registre des congés'!$A$5:$A$200,$A10,'3. Registre des congés'!$F$5:$F$200,"Approuvé",'3. Registre des congés'!$C$5:$C$200,"&lt;="&amp;('1. Configuration'!$C$9+(24-1)*7+6),'3. Registre des congés'!$D$5:$D$200,"&gt;="&amp;('1. Configuration'!$C$9+(24-1)*7)))</f>
        <v/>
      </c>
      <c r="Z10" s="106">
        <f>IF($A10="","",COUNTIFS('3. Registre des congés'!$A$5:$A$200,$A10,'3. Registre des congés'!$F$5:$F$200,"Approuvé",'3. Registre des congés'!$C$5:$C$200,"&lt;="&amp;('1. Configuration'!$C$9+(25-1)*7+6),'3. Registre des congés'!$D$5:$D$200,"&gt;="&amp;('1. Configuration'!$C$9+(25-1)*7)))</f>
        <v/>
      </c>
      <c r="AA10" s="106">
        <f>IF($A10="","",COUNTIFS('3. Registre des congés'!$A$5:$A$200,$A10,'3. Registre des congés'!$F$5:$F$200,"Approuvé",'3. Registre des congés'!$C$5:$C$200,"&lt;="&amp;('1. Configuration'!$C$9+(26-1)*7+6),'3. Registre des congés'!$D$5:$D$200,"&gt;="&amp;('1. Configuration'!$C$9+(26-1)*7)))</f>
        <v/>
      </c>
      <c r="AB10" s="106">
        <f>IF($A10="","",COUNTIFS('3. Registre des congés'!$A$5:$A$200,$A10,'3. Registre des congés'!$F$5:$F$200,"Approuvé",'3. Registre des congés'!$C$5:$C$200,"&lt;="&amp;('1. Configuration'!$C$9+(27-1)*7+6),'3. Registre des congés'!$D$5:$D$200,"&gt;="&amp;('1. Configuration'!$C$9+(27-1)*7)))</f>
        <v/>
      </c>
      <c r="AC10" s="106">
        <f>IF($A10="","",COUNTIFS('3. Registre des congés'!$A$5:$A$200,$A10,'3. Registre des congés'!$F$5:$F$200,"Approuvé",'3. Registre des congés'!$C$5:$C$200,"&lt;="&amp;('1. Configuration'!$C$9+(28-1)*7+6),'3. Registre des congés'!$D$5:$D$200,"&gt;="&amp;('1. Configuration'!$C$9+(28-1)*7)))</f>
        <v/>
      </c>
      <c r="AD10" s="106">
        <f>IF($A10="","",COUNTIFS('3. Registre des congés'!$A$5:$A$200,$A10,'3. Registre des congés'!$F$5:$F$200,"Approuvé",'3. Registre des congés'!$C$5:$C$200,"&lt;="&amp;('1. Configuration'!$C$9+(29-1)*7+6),'3. Registre des congés'!$D$5:$D$200,"&gt;="&amp;('1. Configuration'!$C$9+(29-1)*7)))</f>
        <v/>
      </c>
      <c r="AE10" s="106">
        <f>IF($A10="","",COUNTIFS('3. Registre des congés'!$A$5:$A$200,$A10,'3. Registre des congés'!$F$5:$F$200,"Approuvé",'3. Registre des congés'!$C$5:$C$200,"&lt;="&amp;('1. Configuration'!$C$9+(30-1)*7+6),'3. Registre des congés'!$D$5:$D$200,"&gt;="&amp;('1. Configuration'!$C$9+(30-1)*7)))</f>
        <v/>
      </c>
      <c r="AF10" s="106">
        <f>IF($A10="","",COUNTIFS('3. Registre des congés'!$A$5:$A$200,$A10,'3. Registre des congés'!$F$5:$F$200,"Approuvé",'3. Registre des congés'!$C$5:$C$200,"&lt;="&amp;('1. Configuration'!$C$9+(31-1)*7+6),'3. Registre des congés'!$D$5:$D$200,"&gt;="&amp;('1. Configuration'!$C$9+(31-1)*7)))</f>
        <v/>
      </c>
      <c r="AG10" s="106">
        <f>IF($A10="","",COUNTIFS('3. Registre des congés'!$A$5:$A$200,$A10,'3. Registre des congés'!$F$5:$F$200,"Approuvé",'3. Registre des congés'!$C$5:$C$200,"&lt;="&amp;('1. Configuration'!$C$9+(32-1)*7+6),'3. Registre des congés'!$D$5:$D$200,"&gt;="&amp;('1. Configuration'!$C$9+(32-1)*7)))</f>
        <v/>
      </c>
      <c r="AH10" s="106">
        <f>IF($A10="","",COUNTIFS('3. Registre des congés'!$A$5:$A$200,$A10,'3. Registre des congés'!$F$5:$F$200,"Approuvé",'3. Registre des congés'!$C$5:$C$200,"&lt;="&amp;('1. Configuration'!$C$9+(33-1)*7+6),'3. Registre des congés'!$D$5:$D$200,"&gt;="&amp;('1. Configuration'!$C$9+(33-1)*7)))</f>
        <v/>
      </c>
      <c r="AI10" s="106">
        <f>IF($A10="","",COUNTIFS('3. Registre des congés'!$A$5:$A$200,$A10,'3. Registre des congés'!$F$5:$F$200,"Approuvé",'3. Registre des congés'!$C$5:$C$200,"&lt;="&amp;('1. Configuration'!$C$9+(34-1)*7+6),'3. Registre des congés'!$D$5:$D$200,"&gt;="&amp;('1. Configuration'!$C$9+(34-1)*7)))</f>
        <v/>
      </c>
      <c r="AJ10" s="106">
        <f>IF($A10="","",COUNTIFS('3. Registre des congés'!$A$5:$A$200,$A10,'3. Registre des congés'!$F$5:$F$200,"Approuvé",'3. Registre des congés'!$C$5:$C$200,"&lt;="&amp;('1. Configuration'!$C$9+(35-1)*7+6),'3. Registre des congés'!$D$5:$D$200,"&gt;="&amp;('1. Configuration'!$C$9+(35-1)*7)))</f>
        <v/>
      </c>
      <c r="AK10" s="106">
        <f>IF($A10="","",COUNTIFS('3. Registre des congés'!$A$5:$A$200,$A10,'3. Registre des congés'!$F$5:$F$200,"Approuvé",'3. Registre des congés'!$C$5:$C$200,"&lt;="&amp;('1. Configuration'!$C$9+(36-1)*7+6),'3. Registre des congés'!$D$5:$D$200,"&gt;="&amp;('1. Configuration'!$C$9+(36-1)*7)))</f>
        <v/>
      </c>
      <c r="AL10" s="106">
        <f>IF($A10="","",COUNTIFS('3. Registre des congés'!$A$5:$A$200,$A10,'3. Registre des congés'!$F$5:$F$200,"Approuvé",'3. Registre des congés'!$C$5:$C$200,"&lt;="&amp;('1. Configuration'!$C$9+(37-1)*7+6),'3. Registre des congés'!$D$5:$D$200,"&gt;="&amp;('1. Configuration'!$C$9+(37-1)*7)))</f>
        <v/>
      </c>
      <c r="AM10" s="106">
        <f>IF($A10="","",COUNTIFS('3. Registre des congés'!$A$5:$A$200,$A10,'3. Registre des congés'!$F$5:$F$200,"Approuvé",'3. Registre des congés'!$C$5:$C$200,"&lt;="&amp;('1. Configuration'!$C$9+(38-1)*7+6),'3. Registre des congés'!$D$5:$D$200,"&gt;="&amp;('1. Configuration'!$C$9+(38-1)*7)))</f>
        <v/>
      </c>
      <c r="AN10" s="106">
        <f>IF($A10="","",COUNTIFS('3. Registre des congés'!$A$5:$A$200,$A10,'3. Registre des congés'!$F$5:$F$200,"Approuvé",'3. Registre des congés'!$C$5:$C$200,"&lt;="&amp;('1. Configuration'!$C$9+(39-1)*7+6),'3. Registre des congés'!$D$5:$D$200,"&gt;="&amp;('1. Configuration'!$C$9+(39-1)*7)))</f>
        <v/>
      </c>
      <c r="AO10" s="106">
        <f>IF($A10="","",COUNTIFS('3. Registre des congés'!$A$5:$A$200,$A10,'3. Registre des congés'!$F$5:$F$200,"Approuvé",'3. Registre des congés'!$C$5:$C$200,"&lt;="&amp;('1. Configuration'!$C$9+(40-1)*7+6),'3. Registre des congés'!$D$5:$D$200,"&gt;="&amp;('1. Configuration'!$C$9+(40-1)*7)))</f>
        <v/>
      </c>
      <c r="AP10" s="106">
        <f>IF($A10="","",COUNTIFS('3. Registre des congés'!$A$5:$A$200,$A10,'3. Registre des congés'!$F$5:$F$200,"Approuvé",'3. Registre des congés'!$C$5:$C$200,"&lt;="&amp;('1. Configuration'!$C$9+(41-1)*7+6),'3. Registre des congés'!$D$5:$D$200,"&gt;="&amp;('1. Configuration'!$C$9+(41-1)*7)))</f>
        <v/>
      </c>
      <c r="AQ10" s="106">
        <f>IF($A10="","",COUNTIFS('3. Registre des congés'!$A$5:$A$200,$A10,'3. Registre des congés'!$F$5:$F$200,"Approuvé",'3. Registre des congés'!$C$5:$C$200,"&lt;="&amp;('1. Configuration'!$C$9+(42-1)*7+6),'3. Registre des congés'!$D$5:$D$200,"&gt;="&amp;('1. Configuration'!$C$9+(42-1)*7)))</f>
        <v/>
      </c>
      <c r="AR10" s="106">
        <f>IF($A10="","",COUNTIFS('3. Registre des congés'!$A$5:$A$200,$A10,'3. Registre des congés'!$F$5:$F$200,"Approuvé",'3. Registre des congés'!$C$5:$C$200,"&lt;="&amp;('1. Configuration'!$C$9+(43-1)*7+6),'3. Registre des congés'!$D$5:$D$200,"&gt;="&amp;('1. Configuration'!$C$9+(43-1)*7)))</f>
        <v/>
      </c>
      <c r="AS10" s="106">
        <f>IF($A10="","",COUNTIFS('3. Registre des congés'!$A$5:$A$200,$A10,'3. Registre des congés'!$F$5:$F$200,"Approuvé",'3. Registre des congés'!$C$5:$C$200,"&lt;="&amp;('1. Configuration'!$C$9+(44-1)*7+6),'3. Registre des congés'!$D$5:$D$200,"&gt;="&amp;('1. Configuration'!$C$9+(44-1)*7)))</f>
        <v/>
      </c>
      <c r="AT10" s="106">
        <f>IF($A10="","",COUNTIFS('3. Registre des congés'!$A$5:$A$200,$A10,'3. Registre des congés'!$F$5:$F$200,"Approuvé",'3. Registre des congés'!$C$5:$C$200,"&lt;="&amp;('1. Configuration'!$C$9+(45-1)*7+6),'3. Registre des congés'!$D$5:$D$200,"&gt;="&amp;('1. Configuration'!$C$9+(45-1)*7)))</f>
        <v/>
      </c>
      <c r="AU10" s="106">
        <f>IF($A10="","",COUNTIFS('3. Registre des congés'!$A$5:$A$200,$A10,'3. Registre des congés'!$F$5:$F$200,"Approuvé",'3. Registre des congés'!$C$5:$C$200,"&lt;="&amp;('1. Configuration'!$C$9+(46-1)*7+6),'3. Registre des congés'!$D$5:$D$200,"&gt;="&amp;('1. Configuration'!$C$9+(46-1)*7)))</f>
        <v/>
      </c>
      <c r="AV10" s="106">
        <f>IF($A10="","",COUNTIFS('3. Registre des congés'!$A$5:$A$200,$A10,'3. Registre des congés'!$F$5:$F$200,"Approuvé",'3. Registre des congés'!$C$5:$C$200,"&lt;="&amp;('1. Configuration'!$C$9+(47-1)*7+6),'3. Registre des congés'!$D$5:$D$200,"&gt;="&amp;('1. Configuration'!$C$9+(47-1)*7)))</f>
        <v/>
      </c>
      <c r="AW10" s="106">
        <f>IF($A10="","",COUNTIFS('3. Registre des congés'!$A$5:$A$200,$A10,'3. Registre des congés'!$F$5:$F$200,"Approuvé",'3. Registre des congés'!$C$5:$C$200,"&lt;="&amp;('1. Configuration'!$C$9+(48-1)*7+6),'3. Registre des congés'!$D$5:$D$200,"&gt;="&amp;('1. Configuration'!$C$9+(48-1)*7)))</f>
        <v/>
      </c>
      <c r="AX10" s="106">
        <f>IF($A10="","",COUNTIFS('3. Registre des congés'!$A$5:$A$200,$A10,'3. Registre des congés'!$F$5:$F$200,"Approuvé",'3. Registre des congés'!$C$5:$C$200,"&lt;="&amp;('1. Configuration'!$C$9+(49-1)*7+6),'3. Registre des congés'!$D$5:$D$200,"&gt;="&amp;('1. Configuration'!$C$9+(49-1)*7)))</f>
        <v/>
      </c>
      <c r="AY10" s="106">
        <f>IF($A10="","",COUNTIFS('3. Registre des congés'!$A$5:$A$200,$A10,'3. Registre des congés'!$F$5:$F$200,"Approuvé",'3. Registre des congés'!$C$5:$C$200,"&lt;="&amp;('1. Configuration'!$C$9+(50-1)*7+6),'3. Registre des congés'!$D$5:$D$200,"&gt;="&amp;('1. Configuration'!$C$9+(50-1)*7)))</f>
        <v/>
      </c>
      <c r="AZ10" s="106">
        <f>IF($A10="","",COUNTIFS('3. Registre des congés'!$A$5:$A$200,$A10,'3. Registre des congés'!$F$5:$F$200,"Approuvé",'3. Registre des congés'!$C$5:$C$200,"&lt;="&amp;('1. Configuration'!$C$9+(51-1)*7+6),'3. Registre des congés'!$D$5:$D$200,"&gt;="&amp;('1. Configuration'!$C$9+(51-1)*7)))</f>
        <v/>
      </c>
      <c r="BA10" s="106">
        <f>IF($A10="","",COUNTIFS('3. Registre des congés'!$A$5:$A$200,$A10,'3. Registre des congés'!$F$5:$F$200,"Approuvé",'3. Registre des congés'!$C$5:$C$200,"&lt;="&amp;('1. Configuration'!$C$9+(52-1)*7+6),'3. Registre des congés'!$D$5:$D$200,"&gt;="&amp;('1. Configuration'!$C$9+(52-1)*7)))</f>
        <v/>
      </c>
    </row>
    <row r="11" ht="18" customHeight="1" s="55">
      <c r="A11" s="105">
        <f>IF('2. Employés'!A11="","",'2. Employés'!A11)</f>
        <v/>
      </c>
      <c r="B11" s="106">
        <f>IF($A11="","",COUNTIFS('3. Registre des congés'!$A$5:$A$200,$A11,'3. Registre des congés'!$F$5:$F$200,"Approuvé",'3. Registre des congés'!$C$5:$C$200,"&lt;="&amp;('1. Configuration'!$C$9+(1-1)*7+6),'3. Registre des congés'!$D$5:$D$200,"&gt;="&amp;('1. Configuration'!$C$9+(1-1)*7)))</f>
        <v/>
      </c>
      <c r="C11" s="106">
        <f>IF($A11="","",COUNTIFS('3. Registre des congés'!$A$5:$A$200,$A11,'3. Registre des congés'!$F$5:$F$200,"Approuvé",'3. Registre des congés'!$C$5:$C$200,"&lt;="&amp;('1. Configuration'!$C$9+(2-1)*7+6),'3. Registre des congés'!$D$5:$D$200,"&gt;="&amp;('1. Configuration'!$C$9+(2-1)*7)))</f>
        <v/>
      </c>
      <c r="D11" s="106">
        <f>IF($A11="","",COUNTIFS('3. Registre des congés'!$A$5:$A$200,$A11,'3. Registre des congés'!$F$5:$F$200,"Approuvé",'3. Registre des congés'!$C$5:$C$200,"&lt;="&amp;('1. Configuration'!$C$9+(3-1)*7+6),'3. Registre des congés'!$D$5:$D$200,"&gt;="&amp;('1. Configuration'!$C$9+(3-1)*7)))</f>
        <v/>
      </c>
      <c r="E11" s="106">
        <f>IF($A11="","",COUNTIFS('3. Registre des congés'!$A$5:$A$200,$A11,'3. Registre des congés'!$F$5:$F$200,"Approuvé",'3. Registre des congés'!$C$5:$C$200,"&lt;="&amp;('1. Configuration'!$C$9+(4-1)*7+6),'3. Registre des congés'!$D$5:$D$200,"&gt;="&amp;('1. Configuration'!$C$9+(4-1)*7)))</f>
        <v/>
      </c>
      <c r="F11" s="106">
        <f>IF($A11="","",COUNTIFS('3. Registre des congés'!$A$5:$A$200,$A11,'3. Registre des congés'!$F$5:$F$200,"Approuvé",'3. Registre des congés'!$C$5:$C$200,"&lt;="&amp;('1. Configuration'!$C$9+(5-1)*7+6),'3. Registre des congés'!$D$5:$D$200,"&gt;="&amp;('1. Configuration'!$C$9+(5-1)*7)))</f>
        <v/>
      </c>
      <c r="G11" s="106">
        <f>IF($A11="","",COUNTIFS('3. Registre des congés'!$A$5:$A$200,$A11,'3. Registre des congés'!$F$5:$F$200,"Approuvé",'3. Registre des congés'!$C$5:$C$200,"&lt;="&amp;('1. Configuration'!$C$9+(6-1)*7+6),'3. Registre des congés'!$D$5:$D$200,"&gt;="&amp;('1. Configuration'!$C$9+(6-1)*7)))</f>
        <v/>
      </c>
      <c r="H11" s="106">
        <f>IF($A11="","",COUNTIFS('3. Registre des congés'!$A$5:$A$200,$A11,'3. Registre des congés'!$F$5:$F$200,"Approuvé",'3. Registre des congés'!$C$5:$C$200,"&lt;="&amp;('1. Configuration'!$C$9+(7-1)*7+6),'3. Registre des congés'!$D$5:$D$200,"&gt;="&amp;('1. Configuration'!$C$9+(7-1)*7)))</f>
        <v/>
      </c>
      <c r="I11" s="106">
        <f>IF($A11="","",COUNTIFS('3. Registre des congés'!$A$5:$A$200,$A11,'3. Registre des congés'!$F$5:$F$200,"Approuvé",'3. Registre des congés'!$C$5:$C$200,"&lt;="&amp;('1. Configuration'!$C$9+(8-1)*7+6),'3. Registre des congés'!$D$5:$D$200,"&gt;="&amp;('1. Configuration'!$C$9+(8-1)*7)))</f>
        <v/>
      </c>
      <c r="J11" s="106">
        <f>IF($A11="","",COUNTIFS('3. Registre des congés'!$A$5:$A$200,$A11,'3. Registre des congés'!$F$5:$F$200,"Approuvé",'3. Registre des congés'!$C$5:$C$200,"&lt;="&amp;('1. Configuration'!$C$9+(9-1)*7+6),'3. Registre des congés'!$D$5:$D$200,"&gt;="&amp;('1. Configuration'!$C$9+(9-1)*7)))</f>
        <v/>
      </c>
      <c r="K11" s="106">
        <f>IF($A11="","",COUNTIFS('3. Registre des congés'!$A$5:$A$200,$A11,'3. Registre des congés'!$F$5:$F$200,"Approuvé",'3. Registre des congés'!$C$5:$C$200,"&lt;="&amp;('1. Configuration'!$C$9+(10-1)*7+6),'3. Registre des congés'!$D$5:$D$200,"&gt;="&amp;('1. Configuration'!$C$9+(10-1)*7)))</f>
        <v/>
      </c>
      <c r="L11" s="106">
        <f>IF($A11="","",COUNTIFS('3. Registre des congés'!$A$5:$A$200,$A11,'3. Registre des congés'!$F$5:$F$200,"Approuvé",'3. Registre des congés'!$C$5:$C$200,"&lt;="&amp;('1. Configuration'!$C$9+(11-1)*7+6),'3. Registre des congés'!$D$5:$D$200,"&gt;="&amp;('1. Configuration'!$C$9+(11-1)*7)))</f>
        <v/>
      </c>
      <c r="M11" s="106">
        <f>IF($A11="","",COUNTIFS('3. Registre des congés'!$A$5:$A$200,$A11,'3. Registre des congés'!$F$5:$F$200,"Approuvé",'3. Registre des congés'!$C$5:$C$200,"&lt;="&amp;('1. Configuration'!$C$9+(12-1)*7+6),'3. Registre des congés'!$D$5:$D$200,"&gt;="&amp;('1. Configuration'!$C$9+(12-1)*7)))</f>
        <v/>
      </c>
      <c r="N11" s="106">
        <f>IF($A11="","",COUNTIFS('3. Registre des congés'!$A$5:$A$200,$A11,'3. Registre des congés'!$F$5:$F$200,"Approuvé",'3. Registre des congés'!$C$5:$C$200,"&lt;="&amp;('1. Configuration'!$C$9+(13-1)*7+6),'3. Registre des congés'!$D$5:$D$200,"&gt;="&amp;('1. Configuration'!$C$9+(13-1)*7)))</f>
        <v/>
      </c>
      <c r="O11" s="106">
        <f>IF($A11="","",COUNTIFS('3. Registre des congés'!$A$5:$A$200,$A11,'3. Registre des congés'!$F$5:$F$200,"Approuvé",'3. Registre des congés'!$C$5:$C$200,"&lt;="&amp;('1. Configuration'!$C$9+(14-1)*7+6),'3. Registre des congés'!$D$5:$D$200,"&gt;="&amp;('1. Configuration'!$C$9+(14-1)*7)))</f>
        <v/>
      </c>
      <c r="P11" s="106">
        <f>IF($A11="","",COUNTIFS('3. Registre des congés'!$A$5:$A$200,$A11,'3. Registre des congés'!$F$5:$F$200,"Approuvé",'3. Registre des congés'!$C$5:$C$200,"&lt;="&amp;('1. Configuration'!$C$9+(15-1)*7+6),'3. Registre des congés'!$D$5:$D$200,"&gt;="&amp;('1. Configuration'!$C$9+(15-1)*7)))</f>
        <v/>
      </c>
      <c r="Q11" s="106">
        <f>IF($A11="","",COUNTIFS('3. Registre des congés'!$A$5:$A$200,$A11,'3. Registre des congés'!$F$5:$F$200,"Approuvé",'3. Registre des congés'!$C$5:$C$200,"&lt;="&amp;('1. Configuration'!$C$9+(16-1)*7+6),'3. Registre des congés'!$D$5:$D$200,"&gt;="&amp;('1. Configuration'!$C$9+(16-1)*7)))</f>
        <v/>
      </c>
      <c r="R11" s="106">
        <f>IF($A11="","",COUNTIFS('3. Registre des congés'!$A$5:$A$200,$A11,'3. Registre des congés'!$F$5:$F$200,"Approuvé",'3. Registre des congés'!$C$5:$C$200,"&lt;="&amp;('1. Configuration'!$C$9+(17-1)*7+6),'3. Registre des congés'!$D$5:$D$200,"&gt;="&amp;('1. Configuration'!$C$9+(17-1)*7)))</f>
        <v/>
      </c>
      <c r="S11" s="106">
        <f>IF($A11="","",COUNTIFS('3. Registre des congés'!$A$5:$A$200,$A11,'3. Registre des congés'!$F$5:$F$200,"Approuvé",'3. Registre des congés'!$C$5:$C$200,"&lt;="&amp;('1. Configuration'!$C$9+(18-1)*7+6),'3. Registre des congés'!$D$5:$D$200,"&gt;="&amp;('1. Configuration'!$C$9+(18-1)*7)))</f>
        <v/>
      </c>
      <c r="T11" s="106">
        <f>IF($A11="","",COUNTIFS('3. Registre des congés'!$A$5:$A$200,$A11,'3. Registre des congés'!$F$5:$F$200,"Approuvé",'3. Registre des congés'!$C$5:$C$200,"&lt;="&amp;('1. Configuration'!$C$9+(19-1)*7+6),'3. Registre des congés'!$D$5:$D$200,"&gt;="&amp;('1. Configuration'!$C$9+(19-1)*7)))</f>
        <v/>
      </c>
      <c r="U11" s="106">
        <f>IF($A11="","",COUNTIFS('3. Registre des congés'!$A$5:$A$200,$A11,'3. Registre des congés'!$F$5:$F$200,"Approuvé",'3. Registre des congés'!$C$5:$C$200,"&lt;="&amp;('1. Configuration'!$C$9+(20-1)*7+6),'3. Registre des congés'!$D$5:$D$200,"&gt;="&amp;('1. Configuration'!$C$9+(20-1)*7)))</f>
        <v/>
      </c>
      <c r="V11" s="106">
        <f>IF($A11="","",COUNTIFS('3. Registre des congés'!$A$5:$A$200,$A11,'3. Registre des congés'!$F$5:$F$200,"Approuvé",'3. Registre des congés'!$C$5:$C$200,"&lt;="&amp;('1. Configuration'!$C$9+(21-1)*7+6),'3. Registre des congés'!$D$5:$D$200,"&gt;="&amp;('1. Configuration'!$C$9+(21-1)*7)))</f>
        <v/>
      </c>
      <c r="W11" s="106">
        <f>IF($A11="","",COUNTIFS('3. Registre des congés'!$A$5:$A$200,$A11,'3. Registre des congés'!$F$5:$F$200,"Approuvé",'3. Registre des congés'!$C$5:$C$200,"&lt;="&amp;('1. Configuration'!$C$9+(22-1)*7+6),'3. Registre des congés'!$D$5:$D$200,"&gt;="&amp;('1. Configuration'!$C$9+(22-1)*7)))</f>
        <v/>
      </c>
      <c r="X11" s="106">
        <f>IF($A11="","",COUNTIFS('3. Registre des congés'!$A$5:$A$200,$A11,'3. Registre des congés'!$F$5:$F$200,"Approuvé",'3. Registre des congés'!$C$5:$C$200,"&lt;="&amp;('1. Configuration'!$C$9+(23-1)*7+6),'3. Registre des congés'!$D$5:$D$200,"&gt;="&amp;('1. Configuration'!$C$9+(23-1)*7)))</f>
        <v/>
      </c>
      <c r="Y11" s="106">
        <f>IF($A11="","",COUNTIFS('3. Registre des congés'!$A$5:$A$200,$A11,'3. Registre des congés'!$F$5:$F$200,"Approuvé",'3. Registre des congés'!$C$5:$C$200,"&lt;="&amp;('1. Configuration'!$C$9+(24-1)*7+6),'3. Registre des congés'!$D$5:$D$200,"&gt;="&amp;('1. Configuration'!$C$9+(24-1)*7)))</f>
        <v/>
      </c>
      <c r="Z11" s="106">
        <f>IF($A11="","",COUNTIFS('3. Registre des congés'!$A$5:$A$200,$A11,'3. Registre des congés'!$F$5:$F$200,"Approuvé",'3. Registre des congés'!$C$5:$C$200,"&lt;="&amp;('1. Configuration'!$C$9+(25-1)*7+6),'3. Registre des congés'!$D$5:$D$200,"&gt;="&amp;('1. Configuration'!$C$9+(25-1)*7)))</f>
        <v/>
      </c>
      <c r="AA11" s="106">
        <f>IF($A11="","",COUNTIFS('3. Registre des congés'!$A$5:$A$200,$A11,'3. Registre des congés'!$F$5:$F$200,"Approuvé",'3. Registre des congés'!$C$5:$C$200,"&lt;="&amp;('1. Configuration'!$C$9+(26-1)*7+6),'3. Registre des congés'!$D$5:$D$200,"&gt;="&amp;('1. Configuration'!$C$9+(26-1)*7)))</f>
        <v/>
      </c>
      <c r="AB11" s="106">
        <f>IF($A11="","",COUNTIFS('3. Registre des congés'!$A$5:$A$200,$A11,'3. Registre des congés'!$F$5:$F$200,"Approuvé",'3. Registre des congés'!$C$5:$C$200,"&lt;="&amp;('1. Configuration'!$C$9+(27-1)*7+6),'3. Registre des congés'!$D$5:$D$200,"&gt;="&amp;('1. Configuration'!$C$9+(27-1)*7)))</f>
        <v/>
      </c>
      <c r="AC11" s="106">
        <f>IF($A11="","",COUNTIFS('3. Registre des congés'!$A$5:$A$200,$A11,'3. Registre des congés'!$F$5:$F$200,"Approuvé",'3. Registre des congés'!$C$5:$C$200,"&lt;="&amp;('1. Configuration'!$C$9+(28-1)*7+6),'3. Registre des congés'!$D$5:$D$200,"&gt;="&amp;('1. Configuration'!$C$9+(28-1)*7)))</f>
        <v/>
      </c>
      <c r="AD11" s="106">
        <f>IF($A11="","",COUNTIFS('3. Registre des congés'!$A$5:$A$200,$A11,'3. Registre des congés'!$F$5:$F$200,"Approuvé",'3. Registre des congés'!$C$5:$C$200,"&lt;="&amp;('1. Configuration'!$C$9+(29-1)*7+6),'3. Registre des congés'!$D$5:$D$200,"&gt;="&amp;('1. Configuration'!$C$9+(29-1)*7)))</f>
        <v/>
      </c>
      <c r="AE11" s="106">
        <f>IF($A11="","",COUNTIFS('3. Registre des congés'!$A$5:$A$200,$A11,'3. Registre des congés'!$F$5:$F$200,"Approuvé",'3. Registre des congés'!$C$5:$C$200,"&lt;="&amp;('1. Configuration'!$C$9+(30-1)*7+6),'3. Registre des congés'!$D$5:$D$200,"&gt;="&amp;('1. Configuration'!$C$9+(30-1)*7)))</f>
        <v/>
      </c>
      <c r="AF11" s="106">
        <f>IF($A11="","",COUNTIFS('3. Registre des congés'!$A$5:$A$200,$A11,'3. Registre des congés'!$F$5:$F$200,"Approuvé",'3. Registre des congés'!$C$5:$C$200,"&lt;="&amp;('1. Configuration'!$C$9+(31-1)*7+6),'3. Registre des congés'!$D$5:$D$200,"&gt;="&amp;('1. Configuration'!$C$9+(31-1)*7)))</f>
        <v/>
      </c>
      <c r="AG11" s="106">
        <f>IF($A11="","",COUNTIFS('3. Registre des congés'!$A$5:$A$200,$A11,'3. Registre des congés'!$F$5:$F$200,"Approuvé",'3. Registre des congés'!$C$5:$C$200,"&lt;="&amp;('1. Configuration'!$C$9+(32-1)*7+6),'3. Registre des congés'!$D$5:$D$200,"&gt;="&amp;('1. Configuration'!$C$9+(32-1)*7)))</f>
        <v/>
      </c>
      <c r="AH11" s="106">
        <f>IF($A11="","",COUNTIFS('3. Registre des congés'!$A$5:$A$200,$A11,'3. Registre des congés'!$F$5:$F$200,"Approuvé",'3. Registre des congés'!$C$5:$C$200,"&lt;="&amp;('1. Configuration'!$C$9+(33-1)*7+6),'3. Registre des congés'!$D$5:$D$200,"&gt;="&amp;('1. Configuration'!$C$9+(33-1)*7)))</f>
        <v/>
      </c>
      <c r="AI11" s="106">
        <f>IF($A11="","",COUNTIFS('3. Registre des congés'!$A$5:$A$200,$A11,'3. Registre des congés'!$F$5:$F$200,"Approuvé",'3. Registre des congés'!$C$5:$C$200,"&lt;="&amp;('1. Configuration'!$C$9+(34-1)*7+6),'3. Registre des congés'!$D$5:$D$200,"&gt;="&amp;('1. Configuration'!$C$9+(34-1)*7)))</f>
        <v/>
      </c>
      <c r="AJ11" s="106">
        <f>IF($A11="","",COUNTIFS('3. Registre des congés'!$A$5:$A$200,$A11,'3. Registre des congés'!$F$5:$F$200,"Approuvé",'3. Registre des congés'!$C$5:$C$200,"&lt;="&amp;('1. Configuration'!$C$9+(35-1)*7+6),'3. Registre des congés'!$D$5:$D$200,"&gt;="&amp;('1. Configuration'!$C$9+(35-1)*7)))</f>
        <v/>
      </c>
      <c r="AK11" s="106">
        <f>IF($A11="","",COUNTIFS('3. Registre des congés'!$A$5:$A$200,$A11,'3. Registre des congés'!$F$5:$F$200,"Approuvé",'3. Registre des congés'!$C$5:$C$200,"&lt;="&amp;('1. Configuration'!$C$9+(36-1)*7+6),'3. Registre des congés'!$D$5:$D$200,"&gt;="&amp;('1. Configuration'!$C$9+(36-1)*7)))</f>
        <v/>
      </c>
      <c r="AL11" s="106">
        <f>IF($A11="","",COUNTIFS('3. Registre des congés'!$A$5:$A$200,$A11,'3. Registre des congés'!$F$5:$F$200,"Approuvé",'3. Registre des congés'!$C$5:$C$200,"&lt;="&amp;('1. Configuration'!$C$9+(37-1)*7+6),'3. Registre des congés'!$D$5:$D$200,"&gt;="&amp;('1. Configuration'!$C$9+(37-1)*7)))</f>
        <v/>
      </c>
      <c r="AM11" s="106">
        <f>IF($A11="","",COUNTIFS('3. Registre des congés'!$A$5:$A$200,$A11,'3. Registre des congés'!$F$5:$F$200,"Approuvé",'3. Registre des congés'!$C$5:$C$200,"&lt;="&amp;('1. Configuration'!$C$9+(38-1)*7+6),'3. Registre des congés'!$D$5:$D$200,"&gt;="&amp;('1. Configuration'!$C$9+(38-1)*7)))</f>
        <v/>
      </c>
      <c r="AN11" s="106">
        <f>IF($A11="","",COUNTIFS('3. Registre des congés'!$A$5:$A$200,$A11,'3. Registre des congés'!$F$5:$F$200,"Approuvé",'3. Registre des congés'!$C$5:$C$200,"&lt;="&amp;('1. Configuration'!$C$9+(39-1)*7+6),'3. Registre des congés'!$D$5:$D$200,"&gt;="&amp;('1. Configuration'!$C$9+(39-1)*7)))</f>
        <v/>
      </c>
      <c r="AO11" s="106">
        <f>IF($A11="","",COUNTIFS('3. Registre des congés'!$A$5:$A$200,$A11,'3. Registre des congés'!$F$5:$F$200,"Approuvé",'3. Registre des congés'!$C$5:$C$200,"&lt;="&amp;('1. Configuration'!$C$9+(40-1)*7+6),'3. Registre des congés'!$D$5:$D$200,"&gt;="&amp;('1. Configuration'!$C$9+(40-1)*7)))</f>
        <v/>
      </c>
      <c r="AP11" s="106">
        <f>IF($A11="","",COUNTIFS('3. Registre des congés'!$A$5:$A$200,$A11,'3. Registre des congés'!$F$5:$F$200,"Approuvé",'3. Registre des congés'!$C$5:$C$200,"&lt;="&amp;('1. Configuration'!$C$9+(41-1)*7+6),'3. Registre des congés'!$D$5:$D$200,"&gt;="&amp;('1. Configuration'!$C$9+(41-1)*7)))</f>
        <v/>
      </c>
      <c r="AQ11" s="106">
        <f>IF($A11="","",COUNTIFS('3. Registre des congés'!$A$5:$A$200,$A11,'3. Registre des congés'!$F$5:$F$200,"Approuvé",'3. Registre des congés'!$C$5:$C$200,"&lt;="&amp;('1. Configuration'!$C$9+(42-1)*7+6),'3. Registre des congés'!$D$5:$D$200,"&gt;="&amp;('1. Configuration'!$C$9+(42-1)*7)))</f>
        <v/>
      </c>
      <c r="AR11" s="106">
        <f>IF($A11="","",COUNTIFS('3. Registre des congés'!$A$5:$A$200,$A11,'3. Registre des congés'!$F$5:$F$200,"Approuvé",'3. Registre des congés'!$C$5:$C$200,"&lt;="&amp;('1. Configuration'!$C$9+(43-1)*7+6),'3. Registre des congés'!$D$5:$D$200,"&gt;="&amp;('1. Configuration'!$C$9+(43-1)*7)))</f>
        <v/>
      </c>
      <c r="AS11" s="106">
        <f>IF($A11="","",COUNTIFS('3. Registre des congés'!$A$5:$A$200,$A11,'3. Registre des congés'!$F$5:$F$200,"Approuvé",'3. Registre des congés'!$C$5:$C$200,"&lt;="&amp;('1. Configuration'!$C$9+(44-1)*7+6),'3. Registre des congés'!$D$5:$D$200,"&gt;="&amp;('1. Configuration'!$C$9+(44-1)*7)))</f>
        <v/>
      </c>
      <c r="AT11" s="106">
        <f>IF($A11="","",COUNTIFS('3. Registre des congés'!$A$5:$A$200,$A11,'3. Registre des congés'!$F$5:$F$200,"Approuvé",'3. Registre des congés'!$C$5:$C$200,"&lt;="&amp;('1. Configuration'!$C$9+(45-1)*7+6),'3. Registre des congés'!$D$5:$D$200,"&gt;="&amp;('1. Configuration'!$C$9+(45-1)*7)))</f>
        <v/>
      </c>
      <c r="AU11" s="106">
        <f>IF($A11="","",COUNTIFS('3. Registre des congés'!$A$5:$A$200,$A11,'3. Registre des congés'!$F$5:$F$200,"Approuvé",'3. Registre des congés'!$C$5:$C$200,"&lt;="&amp;('1. Configuration'!$C$9+(46-1)*7+6),'3. Registre des congés'!$D$5:$D$200,"&gt;="&amp;('1. Configuration'!$C$9+(46-1)*7)))</f>
        <v/>
      </c>
      <c r="AV11" s="106">
        <f>IF($A11="","",COUNTIFS('3. Registre des congés'!$A$5:$A$200,$A11,'3. Registre des congés'!$F$5:$F$200,"Approuvé",'3. Registre des congés'!$C$5:$C$200,"&lt;="&amp;('1. Configuration'!$C$9+(47-1)*7+6),'3. Registre des congés'!$D$5:$D$200,"&gt;="&amp;('1. Configuration'!$C$9+(47-1)*7)))</f>
        <v/>
      </c>
      <c r="AW11" s="106">
        <f>IF($A11="","",COUNTIFS('3. Registre des congés'!$A$5:$A$200,$A11,'3. Registre des congés'!$F$5:$F$200,"Approuvé",'3. Registre des congés'!$C$5:$C$200,"&lt;="&amp;('1. Configuration'!$C$9+(48-1)*7+6),'3. Registre des congés'!$D$5:$D$200,"&gt;="&amp;('1. Configuration'!$C$9+(48-1)*7)))</f>
        <v/>
      </c>
      <c r="AX11" s="106">
        <f>IF($A11="","",COUNTIFS('3. Registre des congés'!$A$5:$A$200,$A11,'3. Registre des congés'!$F$5:$F$200,"Approuvé",'3. Registre des congés'!$C$5:$C$200,"&lt;="&amp;('1. Configuration'!$C$9+(49-1)*7+6),'3. Registre des congés'!$D$5:$D$200,"&gt;="&amp;('1. Configuration'!$C$9+(49-1)*7)))</f>
        <v/>
      </c>
      <c r="AY11" s="106">
        <f>IF($A11="","",COUNTIFS('3. Registre des congés'!$A$5:$A$200,$A11,'3. Registre des congés'!$F$5:$F$200,"Approuvé",'3. Registre des congés'!$C$5:$C$200,"&lt;="&amp;('1. Configuration'!$C$9+(50-1)*7+6),'3. Registre des congés'!$D$5:$D$200,"&gt;="&amp;('1. Configuration'!$C$9+(50-1)*7)))</f>
        <v/>
      </c>
      <c r="AZ11" s="106">
        <f>IF($A11="","",COUNTIFS('3. Registre des congés'!$A$5:$A$200,$A11,'3. Registre des congés'!$F$5:$F$200,"Approuvé",'3. Registre des congés'!$C$5:$C$200,"&lt;="&amp;('1. Configuration'!$C$9+(51-1)*7+6),'3. Registre des congés'!$D$5:$D$200,"&gt;="&amp;('1. Configuration'!$C$9+(51-1)*7)))</f>
        <v/>
      </c>
      <c r="BA11" s="106">
        <f>IF($A11="","",COUNTIFS('3. Registre des congés'!$A$5:$A$200,$A11,'3. Registre des congés'!$F$5:$F$200,"Approuvé",'3. Registre des congés'!$C$5:$C$200,"&lt;="&amp;('1. Configuration'!$C$9+(52-1)*7+6),'3. Registre des congés'!$D$5:$D$200,"&gt;="&amp;('1. Configuration'!$C$9+(52-1)*7)))</f>
        <v/>
      </c>
    </row>
    <row r="12" ht="18" customHeight="1" s="55">
      <c r="A12" s="105">
        <f>IF('2. Employés'!A12="","",'2. Employés'!A12)</f>
        <v/>
      </c>
      <c r="B12" s="106">
        <f>IF($A12="","",COUNTIFS('3. Registre des congés'!$A$5:$A$200,$A12,'3. Registre des congés'!$F$5:$F$200,"Approuvé",'3. Registre des congés'!$C$5:$C$200,"&lt;="&amp;('1. Configuration'!$C$9+(1-1)*7+6),'3. Registre des congés'!$D$5:$D$200,"&gt;="&amp;('1. Configuration'!$C$9+(1-1)*7)))</f>
        <v/>
      </c>
      <c r="C12" s="106">
        <f>IF($A12="","",COUNTIFS('3. Registre des congés'!$A$5:$A$200,$A12,'3. Registre des congés'!$F$5:$F$200,"Approuvé",'3. Registre des congés'!$C$5:$C$200,"&lt;="&amp;('1. Configuration'!$C$9+(2-1)*7+6),'3. Registre des congés'!$D$5:$D$200,"&gt;="&amp;('1. Configuration'!$C$9+(2-1)*7)))</f>
        <v/>
      </c>
      <c r="D12" s="106">
        <f>IF($A12="","",COUNTIFS('3. Registre des congés'!$A$5:$A$200,$A12,'3. Registre des congés'!$F$5:$F$200,"Approuvé",'3. Registre des congés'!$C$5:$C$200,"&lt;="&amp;('1. Configuration'!$C$9+(3-1)*7+6),'3. Registre des congés'!$D$5:$D$200,"&gt;="&amp;('1. Configuration'!$C$9+(3-1)*7)))</f>
        <v/>
      </c>
      <c r="E12" s="106">
        <f>IF($A12="","",COUNTIFS('3. Registre des congés'!$A$5:$A$200,$A12,'3. Registre des congés'!$F$5:$F$200,"Approuvé",'3. Registre des congés'!$C$5:$C$200,"&lt;="&amp;('1. Configuration'!$C$9+(4-1)*7+6),'3. Registre des congés'!$D$5:$D$200,"&gt;="&amp;('1. Configuration'!$C$9+(4-1)*7)))</f>
        <v/>
      </c>
      <c r="F12" s="106">
        <f>IF($A12="","",COUNTIFS('3. Registre des congés'!$A$5:$A$200,$A12,'3. Registre des congés'!$F$5:$F$200,"Approuvé",'3. Registre des congés'!$C$5:$C$200,"&lt;="&amp;('1. Configuration'!$C$9+(5-1)*7+6),'3. Registre des congés'!$D$5:$D$200,"&gt;="&amp;('1. Configuration'!$C$9+(5-1)*7)))</f>
        <v/>
      </c>
      <c r="G12" s="106">
        <f>IF($A12="","",COUNTIFS('3. Registre des congés'!$A$5:$A$200,$A12,'3. Registre des congés'!$F$5:$F$200,"Approuvé",'3. Registre des congés'!$C$5:$C$200,"&lt;="&amp;('1. Configuration'!$C$9+(6-1)*7+6),'3. Registre des congés'!$D$5:$D$200,"&gt;="&amp;('1. Configuration'!$C$9+(6-1)*7)))</f>
        <v/>
      </c>
      <c r="H12" s="106">
        <f>IF($A12="","",COUNTIFS('3. Registre des congés'!$A$5:$A$200,$A12,'3. Registre des congés'!$F$5:$F$200,"Approuvé",'3. Registre des congés'!$C$5:$C$200,"&lt;="&amp;('1. Configuration'!$C$9+(7-1)*7+6),'3. Registre des congés'!$D$5:$D$200,"&gt;="&amp;('1. Configuration'!$C$9+(7-1)*7)))</f>
        <v/>
      </c>
      <c r="I12" s="106">
        <f>IF($A12="","",COUNTIFS('3. Registre des congés'!$A$5:$A$200,$A12,'3. Registre des congés'!$F$5:$F$200,"Approuvé",'3. Registre des congés'!$C$5:$C$200,"&lt;="&amp;('1. Configuration'!$C$9+(8-1)*7+6),'3. Registre des congés'!$D$5:$D$200,"&gt;="&amp;('1. Configuration'!$C$9+(8-1)*7)))</f>
        <v/>
      </c>
      <c r="J12" s="106">
        <f>IF($A12="","",COUNTIFS('3. Registre des congés'!$A$5:$A$200,$A12,'3. Registre des congés'!$F$5:$F$200,"Approuvé",'3. Registre des congés'!$C$5:$C$200,"&lt;="&amp;('1. Configuration'!$C$9+(9-1)*7+6),'3. Registre des congés'!$D$5:$D$200,"&gt;="&amp;('1. Configuration'!$C$9+(9-1)*7)))</f>
        <v/>
      </c>
      <c r="K12" s="106">
        <f>IF($A12="","",COUNTIFS('3. Registre des congés'!$A$5:$A$200,$A12,'3. Registre des congés'!$F$5:$F$200,"Approuvé",'3. Registre des congés'!$C$5:$C$200,"&lt;="&amp;('1. Configuration'!$C$9+(10-1)*7+6),'3. Registre des congés'!$D$5:$D$200,"&gt;="&amp;('1. Configuration'!$C$9+(10-1)*7)))</f>
        <v/>
      </c>
      <c r="L12" s="106">
        <f>IF($A12="","",COUNTIFS('3. Registre des congés'!$A$5:$A$200,$A12,'3. Registre des congés'!$F$5:$F$200,"Approuvé",'3. Registre des congés'!$C$5:$C$200,"&lt;="&amp;('1. Configuration'!$C$9+(11-1)*7+6),'3. Registre des congés'!$D$5:$D$200,"&gt;="&amp;('1. Configuration'!$C$9+(11-1)*7)))</f>
        <v/>
      </c>
      <c r="M12" s="106">
        <f>IF($A12="","",COUNTIFS('3. Registre des congés'!$A$5:$A$200,$A12,'3. Registre des congés'!$F$5:$F$200,"Approuvé",'3. Registre des congés'!$C$5:$C$200,"&lt;="&amp;('1. Configuration'!$C$9+(12-1)*7+6),'3. Registre des congés'!$D$5:$D$200,"&gt;="&amp;('1. Configuration'!$C$9+(12-1)*7)))</f>
        <v/>
      </c>
      <c r="N12" s="106">
        <f>IF($A12="","",COUNTIFS('3. Registre des congés'!$A$5:$A$200,$A12,'3. Registre des congés'!$F$5:$F$200,"Approuvé",'3. Registre des congés'!$C$5:$C$200,"&lt;="&amp;('1. Configuration'!$C$9+(13-1)*7+6),'3. Registre des congés'!$D$5:$D$200,"&gt;="&amp;('1. Configuration'!$C$9+(13-1)*7)))</f>
        <v/>
      </c>
      <c r="O12" s="106">
        <f>IF($A12="","",COUNTIFS('3. Registre des congés'!$A$5:$A$200,$A12,'3. Registre des congés'!$F$5:$F$200,"Approuvé",'3. Registre des congés'!$C$5:$C$200,"&lt;="&amp;('1. Configuration'!$C$9+(14-1)*7+6),'3. Registre des congés'!$D$5:$D$200,"&gt;="&amp;('1. Configuration'!$C$9+(14-1)*7)))</f>
        <v/>
      </c>
      <c r="P12" s="106">
        <f>IF($A12="","",COUNTIFS('3. Registre des congés'!$A$5:$A$200,$A12,'3. Registre des congés'!$F$5:$F$200,"Approuvé",'3. Registre des congés'!$C$5:$C$200,"&lt;="&amp;('1. Configuration'!$C$9+(15-1)*7+6),'3. Registre des congés'!$D$5:$D$200,"&gt;="&amp;('1. Configuration'!$C$9+(15-1)*7)))</f>
        <v/>
      </c>
      <c r="Q12" s="106">
        <f>IF($A12="","",COUNTIFS('3. Registre des congés'!$A$5:$A$200,$A12,'3. Registre des congés'!$F$5:$F$200,"Approuvé",'3. Registre des congés'!$C$5:$C$200,"&lt;="&amp;('1. Configuration'!$C$9+(16-1)*7+6),'3. Registre des congés'!$D$5:$D$200,"&gt;="&amp;('1. Configuration'!$C$9+(16-1)*7)))</f>
        <v/>
      </c>
      <c r="R12" s="106">
        <f>IF($A12="","",COUNTIFS('3. Registre des congés'!$A$5:$A$200,$A12,'3. Registre des congés'!$F$5:$F$200,"Approuvé",'3. Registre des congés'!$C$5:$C$200,"&lt;="&amp;('1. Configuration'!$C$9+(17-1)*7+6),'3. Registre des congés'!$D$5:$D$200,"&gt;="&amp;('1. Configuration'!$C$9+(17-1)*7)))</f>
        <v/>
      </c>
      <c r="S12" s="106">
        <f>IF($A12="","",COUNTIFS('3. Registre des congés'!$A$5:$A$200,$A12,'3. Registre des congés'!$F$5:$F$200,"Approuvé",'3. Registre des congés'!$C$5:$C$200,"&lt;="&amp;('1. Configuration'!$C$9+(18-1)*7+6),'3. Registre des congés'!$D$5:$D$200,"&gt;="&amp;('1. Configuration'!$C$9+(18-1)*7)))</f>
        <v/>
      </c>
      <c r="T12" s="106">
        <f>IF($A12="","",COUNTIFS('3. Registre des congés'!$A$5:$A$200,$A12,'3. Registre des congés'!$F$5:$F$200,"Approuvé",'3. Registre des congés'!$C$5:$C$200,"&lt;="&amp;('1. Configuration'!$C$9+(19-1)*7+6),'3. Registre des congés'!$D$5:$D$200,"&gt;="&amp;('1. Configuration'!$C$9+(19-1)*7)))</f>
        <v/>
      </c>
      <c r="U12" s="106">
        <f>IF($A12="","",COUNTIFS('3. Registre des congés'!$A$5:$A$200,$A12,'3. Registre des congés'!$F$5:$F$200,"Approuvé",'3. Registre des congés'!$C$5:$C$200,"&lt;="&amp;('1. Configuration'!$C$9+(20-1)*7+6),'3. Registre des congés'!$D$5:$D$200,"&gt;="&amp;('1. Configuration'!$C$9+(20-1)*7)))</f>
        <v/>
      </c>
      <c r="V12" s="106">
        <f>IF($A12="","",COUNTIFS('3. Registre des congés'!$A$5:$A$200,$A12,'3. Registre des congés'!$F$5:$F$200,"Approuvé",'3. Registre des congés'!$C$5:$C$200,"&lt;="&amp;('1. Configuration'!$C$9+(21-1)*7+6),'3. Registre des congés'!$D$5:$D$200,"&gt;="&amp;('1. Configuration'!$C$9+(21-1)*7)))</f>
        <v/>
      </c>
      <c r="W12" s="106">
        <f>IF($A12="","",COUNTIFS('3. Registre des congés'!$A$5:$A$200,$A12,'3. Registre des congés'!$F$5:$F$200,"Approuvé",'3. Registre des congés'!$C$5:$C$200,"&lt;="&amp;('1. Configuration'!$C$9+(22-1)*7+6),'3. Registre des congés'!$D$5:$D$200,"&gt;="&amp;('1. Configuration'!$C$9+(22-1)*7)))</f>
        <v/>
      </c>
      <c r="X12" s="106">
        <f>IF($A12="","",COUNTIFS('3. Registre des congés'!$A$5:$A$200,$A12,'3. Registre des congés'!$F$5:$F$200,"Approuvé",'3. Registre des congés'!$C$5:$C$200,"&lt;="&amp;('1. Configuration'!$C$9+(23-1)*7+6),'3. Registre des congés'!$D$5:$D$200,"&gt;="&amp;('1. Configuration'!$C$9+(23-1)*7)))</f>
        <v/>
      </c>
      <c r="Y12" s="106">
        <f>IF($A12="","",COUNTIFS('3. Registre des congés'!$A$5:$A$200,$A12,'3. Registre des congés'!$F$5:$F$200,"Approuvé",'3. Registre des congés'!$C$5:$C$200,"&lt;="&amp;('1. Configuration'!$C$9+(24-1)*7+6),'3. Registre des congés'!$D$5:$D$200,"&gt;="&amp;('1. Configuration'!$C$9+(24-1)*7)))</f>
        <v/>
      </c>
      <c r="Z12" s="106">
        <f>IF($A12="","",COUNTIFS('3. Registre des congés'!$A$5:$A$200,$A12,'3. Registre des congés'!$F$5:$F$200,"Approuvé",'3. Registre des congés'!$C$5:$C$200,"&lt;="&amp;('1. Configuration'!$C$9+(25-1)*7+6),'3. Registre des congés'!$D$5:$D$200,"&gt;="&amp;('1. Configuration'!$C$9+(25-1)*7)))</f>
        <v/>
      </c>
      <c r="AA12" s="106">
        <f>IF($A12="","",COUNTIFS('3. Registre des congés'!$A$5:$A$200,$A12,'3. Registre des congés'!$F$5:$F$200,"Approuvé",'3. Registre des congés'!$C$5:$C$200,"&lt;="&amp;('1. Configuration'!$C$9+(26-1)*7+6),'3. Registre des congés'!$D$5:$D$200,"&gt;="&amp;('1. Configuration'!$C$9+(26-1)*7)))</f>
        <v/>
      </c>
      <c r="AB12" s="106">
        <f>IF($A12="","",COUNTIFS('3. Registre des congés'!$A$5:$A$200,$A12,'3. Registre des congés'!$F$5:$F$200,"Approuvé",'3. Registre des congés'!$C$5:$C$200,"&lt;="&amp;('1. Configuration'!$C$9+(27-1)*7+6),'3. Registre des congés'!$D$5:$D$200,"&gt;="&amp;('1. Configuration'!$C$9+(27-1)*7)))</f>
        <v/>
      </c>
      <c r="AC12" s="106">
        <f>IF($A12="","",COUNTIFS('3. Registre des congés'!$A$5:$A$200,$A12,'3. Registre des congés'!$F$5:$F$200,"Approuvé",'3. Registre des congés'!$C$5:$C$200,"&lt;="&amp;('1. Configuration'!$C$9+(28-1)*7+6),'3. Registre des congés'!$D$5:$D$200,"&gt;="&amp;('1. Configuration'!$C$9+(28-1)*7)))</f>
        <v/>
      </c>
      <c r="AD12" s="106">
        <f>IF($A12="","",COUNTIFS('3. Registre des congés'!$A$5:$A$200,$A12,'3. Registre des congés'!$F$5:$F$200,"Approuvé",'3. Registre des congés'!$C$5:$C$200,"&lt;="&amp;('1. Configuration'!$C$9+(29-1)*7+6),'3. Registre des congés'!$D$5:$D$200,"&gt;="&amp;('1. Configuration'!$C$9+(29-1)*7)))</f>
        <v/>
      </c>
      <c r="AE12" s="106">
        <f>IF($A12="","",COUNTIFS('3. Registre des congés'!$A$5:$A$200,$A12,'3. Registre des congés'!$F$5:$F$200,"Approuvé",'3. Registre des congés'!$C$5:$C$200,"&lt;="&amp;('1. Configuration'!$C$9+(30-1)*7+6),'3. Registre des congés'!$D$5:$D$200,"&gt;="&amp;('1. Configuration'!$C$9+(30-1)*7)))</f>
        <v/>
      </c>
      <c r="AF12" s="106">
        <f>IF($A12="","",COUNTIFS('3. Registre des congés'!$A$5:$A$200,$A12,'3. Registre des congés'!$F$5:$F$200,"Approuvé",'3. Registre des congés'!$C$5:$C$200,"&lt;="&amp;('1. Configuration'!$C$9+(31-1)*7+6),'3. Registre des congés'!$D$5:$D$200,"&gt;="&amp;('1. Configuration'!$C$9+(31-1)*7)))</f>
        <v/>
      </c>
      <c r="AG12" s="106">
        <f>IF($A12="","",COUNTIFS('3. Registre des congés'!$A$5:$A$200,$A12,'3. Registre des congés'!$F$5:$F$200,"Approuvé",'3. Registre des congés'!$C$5:$C$200,"&lt;="&amp;('1. Configuration'!$C$9+(32-1)*7+6),'3. Registre des congés'!$D$5:$D$200,"&gt;="&amp;('1. Configuration'!$C$9+(32-1)*7)))</f>
        <v/>
      </c>
      <c r="AH12" s="106">
        <f>IF($A12="","",COUNTIFS('3. Registre des congés'!$A$5:$A$200,$A12,'3. Registre des congés'!$F$5:$F$200,"Approuvé",'3. Registre des congés'!$C$5:$C$200,"&lt;="&amp;('1. Configuration'!$C$9+(33-1)*7+6),'3. Registre des congés'!$D$5:$D$200,"&gt;="&amp;('1. Configuration'!$C$9+(33-1)*7)))</f>
        <v/>
      </c>
      <c r="AI12" s="106">
        <f>IF($A12="","",COUNTIFS('3. Registre des congés'!$A$5:$A$200,$A12,'3. Registre des congés'!$F$5:$F$200,"Approuvé",'3. Registre des congés'!$C$5:$C$200,"&lt;="&amp;('1. Configuration'!$C$9+(34-1)*7+6),'3. Registre des congés'!$D$5:$D$200,"&gt;="&amp;('1. Configuration'!$C$9+(34-1)*7)))</f>
        <v/>
      </c>
      <c r="AJ12" s="106">
        <f>IF($A12="","",COUNTIFS('3. Registre des congés'!$A$5:$A$200,$A12,'3. Registre des congés'!$F$5:$F$200,"Approuvé",'3. Registre des congés'!$C$5:$C$200,"&lt;="&amp;('1. Configuration'!$C$9+(35-1)*7+6),'3. Registre des congés'!$D$5:$D$200,"&gt;="&amp;('1. Configuration'!$C$9+(35-1)*7)))</f>
        <v/>
      </c>
      <c r="AK12" s="106">
        <f>IF($A12="","",COUNTIFS('3. Registre des congés'!$A$5:$A$200,$A12,'3. Registre des congés'!$F$5:$F$200,"Approuvé",'3. Registre des congés'!$C$5:$C$200,"&lt;="&amp;('1. Configuration'!$C$9+(36-1)*7+6),'3. Registre des congés'!$D$5:$D$200,"&gt;="&amp;('1. Configuration'!$C$9+(36-1)*7)))</f>
        <v/>
      </c>
      <c r="AL12" s="106">
        <f>IF($A12="","",COUNTIFS('3. Registre des congés'!$A$5:$A$200,$A12,'3. Registre des congés'!$F$5:$F$200,"Approuvé",'3. Registre des congés'!$C$5:$C$200,"&lt;="&amp;('1. Configuration'!$C$9+(37-1)*7+6),'3. Registre des congés'!$D$5:$D$200,"&gt;="&amp;('1. Configuration'!$C$9+(37-1)*7)))</f>
        <v/>
      </c>
      <c r="AM12" s="106">
        <f>IF($A12="","",COUNTIFS('3. Registre des congés'!$A$5:$A$200,$A12,'3. Registre des congés'!$F$5:$F$200,"Approuvé",'3. Registre des congés'!$C$5:$C$200,"&lt;="&amp;('1. Configuration'!$C$9+(38-1)*7+6),'3. Registre des congés'!$D$5:$D$200,"&gt;="&amp;('1. Configuration'!$C$9+(38-1)*7)))</f>
        <v/>
      </c>
      <c r="AN12" s="106">
        <f>IF($A12="","",COUNTIFS('3. Registre des congés'!$A$5:$A$200,$A12,'3. Registre des congés'!$F$5:$F$200,"Approuvé",'3. Registre des congés'!$C$5:$C$200,"&lt;="&amp;('1. Configuration'!$C$9+(39-1)*7+6),'3. Registre des congés'!$D$5:$D$200,"&gt;="&amp;('1. Configuration'!$C$9+(39-1)*7)))</f>
        <v/>
      </c>
      <c r="AO12" s="106">
        <f>IF($A12="","",COUNTIFS('3. Registre des congés'!$A$5:$A$200,$A12,'3. Registre des congés'!$F$5:$F$200,"Approuvé",'3. Registre des congés'!$C$5:$C$200,"&lt;="&amp;('1. Configuration'!$C$9+(40-1)*7+6),'3. Registre des congés'!$D$5:$D$200,"&gt;="&amp;('1. Configuration'!$C$9+(40-1)*7)))</f>
        <v/>
      </c>
      <c r="AP12" s="106">
        <f>IF($A12="","",COUNTIFS('3. Registre des congés'!$A$5:$A$200,$A12,'3. Registre des congés'!$F$5:$F$200,"Approuvé",'3. Registre des congés'!$C$5:$C$200,"&lt;="&amp;('1. Configuration'!$C$9+(41-1)*7+6),'3. Registre des congés'!$D$5:$D$200,"&gt;="&amp;('1. Configuration'!$C$9+(41-1)*7)))</f>
        <v/>
      </c>
      <c r="AQ12" s="106">
        <f>IF($A12="","",COUNTIFS('3. Registre des congés'!$A$5:$A$200,$A12,'3. Registre des congés'!$F$5:$F$200,"Approuvé",'3. Registre des congés'!$C$5:$C$200,"&lt;="&amp;('1. Configuration'!$C$9+(42-1)*7+6),'3. Registre des congés'!$D$5:$D$200,"&gt;="&amp;('1. Configuration'!$C$9+(42-1)*7)))</f>
        <v/>
      </c>
      <c r="AR12" s="106">
        <f>IF($A12="","",COUNTIFS('3. Registre des congés'!$A$5:$A$200,$A12,'3. Registre des congés'!$F$5:$F$200,"Approuvé",'3. Registre des congés'!$C$5:$C$200,"&lt;="&amp;('1. Configuration'!$C$9+(43-1)*7+6),'3. Registre des congés'!$D$5:$D$200,"&gt;="&amp;('1. Configuration'!$C$9+(43-1)*7)))</f>
        <v/>
      </c>
      <c r="AS12" s="106">
        <f>IF($A12="","",COUNTIFS('3. Registre des congés'!$A$5:$A$200,$A12,'3. Registre des congés'!$F$5:$F$200,"Approuvé",'3. Registre des congés'!$C$5:$C$200,"&lt;="&amp;('1. Configuration'!$C$9+(44-1)*7+6),'3. Registre des congés'!$D$5:$D$200,"&gt;="&amp;('1. Configuration'!$C$9+(44-1)*7)))</f>
        <v/>
      </c>
      <c r="AT12" s="106">
        <f>IF($A12="","",COUNTIFS('3. Registre des congés'!$A$5:$A$200,$A12,'3. Registre des congés'!$F$5:$F$200,"Approuvé",'3. Registre des congés'!$C$5:$C$200,"&lt;="&amp;('1. Configuration'!$C$9+(45-1)*7+6),'3. Registre des congés'!$D$5:$D$200,"&gt;="&amp;('1. Configuration'!$C$9+(45-1)*7)))</f>
        <v/>
      </c>
      <c r="AU12" s="106">
        <f>IF($A12="","",COUNTIFS('3. Registre des congés'!$A$5:$A$200,$A12,'3. Registre des congés'!$F$5:$F$200,"Approuvé",'3. Registre des congés'!$C$5:$C$200,"&lt;="&amp;('1. Configuration'!$C$9+(46-1)*7+6),'3. Registre des congés'!$D$5:$D$200,"&gt;="&amp;('1. Configuration'!$C$9+(46-1)*7)))</f>
        <v/>
      </c>
      <c r="AV12" s="106">
        <f>IF($A12="","",COUNTIFS('3. Registre des congés'!$A$5:$A$200,$A12,'3. Registre des congés'!$F$5:$F$200,"Approuvé",'3. Registre des congés'!$C$5:$C$200,"&lt;="&amp;('1. Configuration'!$C$9+(47-1)*7+6),'3. Registre des congés'!$D$5:$D$200,"&gt;="&amp;('1. Configuration'!$C$9+(47-1)*7)))</f>
        <v/>
      </c>
      <c r="AW12" s="106">
        <f>IF($A12="","",COUNTIFS('3. Registre des congés'!$A$5:$A$200,$A12,'3. Registre des congés'!$F$5:$F$200,"Approuvé",'3. Registre des congés'!$C$5:$C$200,"&lt;="&amp;('1. Configuration'!$C$9+(48-1)*7+6),'3. Registre des congés'!$D$5:$D$200,"&gt;="&amp;('1. Configuration'!$C$9+(48-1)*7)))</f>
        <v/>
      </c>
      <c r="AX12" s="106">
        <f>IF($A12="","",COUNTIFS('3. Registre des congés'!$A$5:$A$200,$A12,'3. Registre des congés'!$F$5:$F$200,"Approuvé",'3. Registre des congés'!$C$5:$C$200,"&lt;="&amp;('1. Configuration'!$C$9+(49-1)*7+6),'3. Registre des congés'!$D$5:$D$200,"&gt;="&amp;('1. Configuration'!$C$9+(49-1)*7)))</f>
        <v/>
      </c>
      <c r="AY12" s="106">
        <f>IF($A12="","",COUNTIFS('3. Registre des congés'!$A$5:$A$200,$A12,'3. Registre des congés'!$F$5:$F$200,"Approuvé",'3. Registre des congés'!$C$5:$C$200,"&lt;="&amp;('1. Configuration'!$C$9+(50-1)*7+6),'3. Registre des congés'!$D$5:$D$200,"&gt;="&amp;('1. Configuration'!$C$9+(50-1)*7)))</f>
        <v/>
      </c>
      <c r="AZ12" s="106">
        <f>IF($A12="","",COUNTIFS('3. Registre des congés'!$A$5:$A$200,$A12,'3. Registre des congés'!$F$5:$F$200,"Approuvé",'3. Registre des congés'!$C$5:$C$200,"&lt;="&amp;('1. Configuration'!$C$9+(51-1)*7+6),'3. Registre des congés'!$D$5:$D$200,"&gt;="&amp;('1. Configuration'!$C$9+(51-1)*7)))</f>
        <v/>
      </c>
      <c r="BA12" s="106">
        <f>IF($A12="","",COUNTIFS('3. Registre des congés'!$A$5:$A$200,$A12,'3. Registre des congés'!$F$5:$F$200,"Approuvé",'3. Registre des congés'!$C$5:$C$200,"&lt;="&amp;('1. Configuration'!$C$9+(52-1)*7+6),'3. Registre des congés'!$D$5:$D$200,"&gt;="&amp;('1. Configuration'!$C$9+(52-1)*7)))</f>
        <v/>
      </c>
    </row>
    <row r="13" ht="18" customHeight="1" s="55">
      <c r="A13" s="105">
        <f>IF('2. Employés'!A13="","",'2. Employés'!A13)</f>
        <v/>
      </c>
      <c r="B13" s="106">
        <f>IF($A13="","",COUNTIFS('3. Registre des congés'!$A$5:$A$200,$A13,'3. Registre des congés'!$F$5:$F$200,"Approuvé",'3. Registre des congés'!$C$5:$C$200,"&lt;="&amp;('1. Configuration'!$C$9+(1-1)*7+6),'3. Registre des congés'!$D$5:$D$200,"&gt;="&amp;('1. Configuration'!$C$9+(1-1)*7)))</f>
        <v/>
      </c>
      <c r="C13" s="106">
        <f>IF($A13="","",COUNTIFS('3. Registre des congés'!$A$5:$A$200,$A13,'3. Registre des congés'!$F$5:$F$200,"Approuvé",'3. Registre des congés'!$C$5:$C$200,"&lt;="&amp;('1. Configuration'!$C$9+(2-1)*7+6),'3. Registre des congés'!$D$5:$D$200,"&gt;="&amp;('1. Configuration'!$C$9+(2-1)*7)))</f>
        <v/>
      </c>
      <c r="D13" s="106">
        <f>IF($A13="","",COUNTIFS('3. Registre des congés'!$A$5:$A$200,$A13,'3. Registre des congés'!$F$5:$F$200,"Approuvé",'3. Registre des congés'!$C$5:$C$200,"&lt;="&amp;('1. Configuration'!$C$9+(3-1)*7+6),'3. Registre des congés'!$D$5:$D$200,"&gt;="&amp;('1. Configuration'!$C$9+(3-1)*7)))</f>
        <v/>
      </c>
      <c r="E13" s="106">
        <f>IF($A13="","",COUNTIFS('3. Registre des congés'!$A$5:$A$200,$A13,'3. Registre des congés'!$F$5:$F$200,"Approuvé",'3. Registre des congés'!$C$5:$C$200,"&lt;="&amp;('1. Configuration'!$C$9+(4-1)*7+6),'3. Registre des congés'!$D$5:$D$200,"&gt;="&amp;('1. Configuration'!$C$9+(4-1)*7)))</f>
        <v/>
      </c>
      <c r="F13" s="106">
        <f>IF($A13="","",COUNTIFS('3. Registre des congés'!$A$5:$A$200,$A13,'3. Registre des congés'!$F$5:$F$200,"Approuvé",'3. Registre des congés'!$C$5:$C$200,"&lt;="&amp;('1. Configuration'!$C$9+(5-1)*7+6),'3. Registre des congés'!$D$5:$D$200,"&gt;="&amp;('1. Configuration'!$C$9+(5-1)*7)))</f>
        <v/>
      </c>
      <c r="G13" s="106">
        <f>IF($A13="","",COUNTIFS('3. Registre des congés'!$A$5:$A$200,$A13,'3. Registre des congés'!$F$5:$F$200,"Approuvé",'3. Registre des congés'!$C$5:$C$200,"&lt;="&amp;('1. Configuration'!$C$9+(6-1)*7+6),'3. Registre des congés'!$D$5:$D$200,"&gt;="&amp;('1. Configuration'!$C$9+(6-1)*7)))</f>
        <v/>
      </c>
      <c r="H13" s="106">
        <f>IF($A13="","",COUNTIFS('3. Registre des congés'!$A$5:$A$200,$A13,'3. Registre des congés'!$F$5:$F$200,"Approuvé",'3. Registre des congés'!$C$5:$C$200,"&lt;="&amp;('1. Configuration'!$C$9+(7-1)*7+6),'3. Registre des congés'!$D$5:$D$200,"&gt;="&amp;('1. Configuration'!$C$9+(7-1)*7)))</f>
        <v/>
      </c>
      <c r="I13" s="106">
        <f>IF($A13="","",COUNTIFS('3. Registre des congés'!$A$5:$A$200,$A13,'3. Registre des congés'!$F$5:$F$200,"Approuvé",'3. Registre des congés'!$C$5:$C$200,"&lt;="&amp;('1. Configuration'!$C$9+(8-1)*7+6),'3. Registre des congés'!$D$5:$D$200,"&gt;="&amp;('1. Configuration'!$C$9+(8-1)*7)))</f>
        <v/>
      </c>
      <c r="J13" s="106">
        <f>IF($A13="","",COUNTIFS('3. Registre des congés'!$A$5:$A$200,$A13,'3. Registre des congés'!$F$5:$F$200,"Approuvé",'3. Registre des congés'!$C$5:$C$200,"&lt;="&amp;('1. Configuration'!$C$9+(9-1)*7+6),'3. Registre des congés'!$D$5:$D$200,"&gt;="&amp;('1. Configuration'!$C$9+(9-1)*7)))</f>
        <v/>
      </c>
      <c r="K13" s="106">
        <f>IF($A13="","",COUNTIFS('3. Registre des congés'!$A$5:$A$200,$A13,'3. Registre des congés'!$F$5:$F$200,"Approuvé",'3. Registre des congés'!$C$5:$C$200,"&lt;="&amp;('1. Configuration'!$C$9+(10-1)*7+6),'3. Registre des congés'!$D$5:$D$200,"&gt;="&amp;('1. Configuration'!$C$9+(10-1)*7)))</f>
        <v/>
      </c>
      <c r="L13" s="106">
        <f>IF($A13="","",COUNTIFS('3. Registre des congés'!$A$5:$A$200,$A13,'3. Registre des congés'!$F$5:$F$200,"Approuvé",'3. Registre des congés'!$C$5:$C$200,"&lt;="&amp;('1. Configuration'!$C$9+(11-1)*7+6),'3. Registre des congés'!$D$5:$D$200,"&gt;="&amp;('1. Configuration'!$C$9+(11-1)*7)))</f>
        <v/>
      </c>
      <c r="M13" s="106">
        <f>IF($A13="","",COUNTIFS('3. Registre des congés'!$A$5:$A$200,$A13,'3. Registre des congés'!$F$5:$F$200,"Approuvé",'3. Registre des congés'!$C$5:$C$200,"&lt;="&amp;('1. Configuration'!$C$9+(12-1)*7+6),'3. Registre des congés'!$D$5:$D$200,"&gt;="&amp;('1. Configuration'!$C$9+(12-1)*7)))</f>
        <v/>
      </c>
      <c r="N13" s="106">
        <f>IF($A13="","",COUNTIFS('3. Registre des congés'!$A$5:$A$200,$A13,'3. Registre des congés'!$F$5:$F$200,"Approuvé",'3. Registre des congés'!$C$5:$C$200,"&lt;="&amp;('1. Configuration'!$C$9+(13-1)*7+6),'3. Registre des congés'!$D$5:$D$200,"&gt;="&amp;('1. Configuration'!$C$9+(13-1)*7)))</f>
        <v/>
      </c>
      <c r="O13" s="106">
        <f>IF($A13="","",COUNTIFS('3. Registre des congés'!$A$5:$A$200,$A13,'3. Registre des congés'!$F$5:$F$200,"Approuvé",'3. Registre des congés'!$C$5:$C$200,"&lt;="&amp;('1. Configuration'!$C$9+(14-1)*7+6),'3. Registre des congés'!$D$5:$D$200,"&gt;="&amp;('1. Configuration'!$C$9+(14-1)*7)))</f>
        <v/>
      </c>
      <c r="P13" s="106">
        <f>IF($A13="","",COUNTIFS('3. Registre des congés'!$A$5:$A$200,$A13,'3. Registre des congés'!$F$5:$F$200,"Approuvé",'3. Registre des congés'!$C$5:$C$200,"&lt;="&amp;('1. Configuration'!$C$9+(15-1)*7+6),'3. Registre des congés'!$D$5:$D$200,"&gt;="&amp;('1. Configuration'!$C$9+(15-1)*7)))</f>
        <v/>
      </c>
      <c r="Q13" s="106">
        <f>IF($A13="","",COUNTIFS('3. Registre des congés'!$A$5:$A$200,$A13,'3. Registre des congés'!$F$5:$F$200,"Approuvé",'3. Registre des congés'!$C$5:$C$200,"&lt;="&amp;('1. Configuration'!$C$9+(16-1)*7+6),'3. Registre des congés'!$D$5:$D$200,"&gt;="&amp;('1. Configuration'!$C$9+(16-1)*7)))</f>
        <v/>
      </c>
      <c r="R13" s="106">
        <f>IF($A13="","",COUNTIFS('3. Registre des congés'!$A$5:$A$200,$A13,'3. Registre des congés'!$F$5:$F$200,"Approuvé",'3. Registre des congés'!$C$5:$C$200,"&lt;="&amp;('1. Configuration'!$C$9+(17-1)*7+6),'3. Registre des congés'!$D$5:$D$200,"&gt;="&amp;('1. Configuration'!$C$9+(17-1)*7)))</f>
        <v/>
      </c>
      <c r="S13" s="106">
        <f>IF($A13="","",COUNTIFS('3. Registre des congés'!$A$5:$A$200,$A13,'3. Registre des congés'!$F$5:$F$200,"Approuvé",'3. Registre des congés'!$C$5:$C$200,"&lt;="&amp;('1. Configuration'!$C$9+(18-1)*7+6),'3. Registre des congés'!$D$5:$D$200,"&gt;="&amp;('1. Configuration'!$C$9+(18-1)*7)))</f>
        <v/>
      </c>
      <c r="T13" s="106">
        <f>IF($A13="","",COUNTIFS('3. Registre des congés'!$A$5:$A$200,$A13,'3. Registre des congés'!$F$5:$F$200,"Approuvé",'3. Registre des congés'!$C$5:$C$200,"&lt;="&amp;('1. Configuration'!$C$9+(19-1)*7+6),'3. Registre des congés'!$D$5:$D$200,"&gt;="&amp;('1. Configuration'!$C$9+(19-1)*7)))</f>
        <v/>
      </c>
      <c r="U13" s="106">
        <f>IF($A13="","",COUNTIFS('3. Registre des congés'!$A$5:$A$200,$A13,'3. Registre des congés'!$F$5:$F$200,"Approuvé",'3. Registre des congés'!$C$5:$C$200,"&lt;="&amp;('1. Configuration'!$C$9+(20-1)*7+6),'3. Registre des congés'!$D$5:$D$200,"&gt;="&amp;('1. Configuration'!$C$9+(20-1)*7)))</f>
        <v/>
      </c>
      <c r="V13" s="106">
        <f>IF($A13="","",COUNTIFS('3. Registre des congés'!$A$5:$A$200,$A13,'3. Registre des congés'!$F$5:$F$200,"Approuvé",'3. Registre des congés'!$C$5:$C$200,"&lt;="&amp;('1. Configuration'!$C$9+(21-1)*7+6),'3. Registre des congés'!$D$5:$D$200,"&gt;="&amp;('1. Configuration'!$C$9+(21-1)*7)))</f>
        <v/>
      </c>
      <c r="W13" s="106">
        <f>IF($A13="","",COUNTIFS('3. Registre des congés'!$A$5:$A$200,$A13,'3. Registre des congés'!$F$5:$F$200,"Approuvé",'3. Registre des congés'!$C$5:$C$200,"&lt;="&amp;('1. Configuration'!$C$9+(22-1)*7+6),'3. Registre des congés'!$D$5:$D$200,"&gt;="&amp;('1. Configuration'!$C$9+(22-1)*7)))</f>
        <v/>
      </c>
      <c r="X13" s="106">
        <f>IF($A13="","",COUNTIFS('3. Registre des congés'!$A$5:$A$200,$A13,'3. Registre des congés'!$F$5:$F$200,"Approuvé",'3. Registre des congés'!$C$5:$C$200,"&lt;="&amp;('1. Configuration'!$C$9+(23-1)*7+6),'3. Registre des congés'!$D$5:$D$200,"&gt;="&amp;('1. Configuration'!$C$9+(23-1)*7)))</f>
        <v/>
      </c>
      <c r="Y13" s="106">
        <f>IF($A13="","",COUNTIFS('3. Registre des congés'!$A$5:$A$200,$A13,'3. Registre des congés'!$F$5:$F$200,"Approuvé",'3. Registre des congés'!$C$5:$C$200,"&lt;="&amp;('1. Configuration'!$C$9+(24-1)*7+6),'3. Registre des congés'!$D$5:$D$200,"&gt;="&amp;('1. Configuration'!$C$9+(24-1)*7)))</f>
        <v/>
      </c>
      <c r="Z13" s="106">
        <f>IF($A13="","",COUNTIFS('3. Registre des congés'!$A$5:$A$200,$A13,'3. Registre des congés'!$F$5:$F$200,"Approuvé",'3. Registre des congés'!$C$5:$C$200,"&lt;="&amp;('1. Configuration'!$C$9+(25-1)*7+6),'3. Registre des congés'!$D$5:$D$200,"&gt;="&amp;('1. Configuration'!$C$9+(25-1)*7)))</f>
        <v/>
      </c>
      <c r="AA13" s="106">
        <f>IF($A13="","",COUNTIFS('3. Registre des congés'!$A$5:$A$200,$A13,'3. Registre des congés'!$F$5:$F$200,"Approuvé",'3. Registre des congés'!$C$5:$C$200,"&lt;="&amp;('1. Configuration'!$C$9+(26-1)*7+6),'3. Registre des congés'!$D$5:$D$200,"&gt;="&amp;('1. Configuration'!$C$9+(26-1)*7)))</f>
        <v/>
      </c>
      <c r="AB13" s="106">
        <f>IF($A13="","",COUNTIFS('3. Registre des congés'!$A$5:$A$200,$A13,'3. Registre des congés'!$F$5:$F$200,"Approuvé",'3. Registre des congés'!$C$5:$C$200,"&lt;="&amp;('1. Configuration'!$C$9+(27-1)*7+6),'3. Registre des congés'!$D$5:$D$200,"&gt;="&amp;('1. Configuration'!$C$9+(27-1)*7)))</f>
        <v/>
      </c>
      <c r="AC13" s="106">
        <f>IF($A13="","",COUNTIFS('3. Registre des congés'!$A$5:$A$200,$A13,'3. Registre des congés'!$F$5:$F$200,"Approuvé",'3. Registre des congés'!$C$5:$C$200,"&lt;="&amp;('1. Configuration'!$C$9+(28-1)*7+6),'3. Registre des congés'!$D$5:$D$200,"&gt;="&amp;('1. Configuration'!$C$9+(28-1)*7)))</f>
        <v/>
      </c>
      <c r="AD13" s="106">
        <f>IF($A13="","",COUNTIFS('3. Registre des congés'!$A$5:$A$200,$A13,'3. Registre des congés'!$F$5:$F$200,"Approuvé",'3. Registre des congés'!$C$5:$C$200,"&lt;="&amp;('1. Configuration'!$C$9+(29-1)*7+6),'3. Registre des congés'!$D$5:$D$200,"&gt;="&amp;('1. Configuration'!$C$9+(29-1)*7)))</f>
        <v/>
      </c>
      <c r="AE13" s="106">
        <f>IF($A13="","",COUNTIFS('3. Registre des congés'!$A$5:$A$200,$A13,'3. Registre des congés'!$F$5:$F$200,"Approuvé",'3. Registre des congés'!$C$5:$C$200,"&lt;="&amp;('1. Configuration'!$C$9+(30-1)*7+6),'3. Registre des congés'!$D$5:$D$200,"&gt;="&amp;('1. Configuration'!$C$9+(30-1)*7)))</f>
        <v/>
      </c>
      <c r="AF13" s="106">
        <f>IF($A13="","",COUNTIFS('3. Registre des congés'!$A$5:$A$200,$A13,'3. Registre des congés'!$F$5:$F$200,"Approuvé",'3. Registre des congés'!$C$5:$C$200,"&lt;="&amp;('1. Configuration'!$C$9+(31-1)*7+6),'3. Registre des congés'!$D$5:$D$200,"&gt;="&amp;('1. Configuration'!$C$9+(31-1)*7)))</f>
        <v/>
      </c>
      <c r="AG13" s="106">
        <f>IF($A13="","",COUNTIFS('3. Registre des congés'!$A$5:$A$200,$A13,'3. Registre des congés'!$F$5:$F$200,"Approuvé",'3. Registre des congés'!$C$5:$C$200,"&lt;="&amp;('1. Configuration'!$C$9+(32-1)*7+6),'3. Registre des congés'!$D$5:$D$200,"&gt;="&amp;('1. Configuration'!$C$9+(32-1)*7)))</f>
        <v/>
      </c>
      <c r="AH13" s="106">
        <f>IF($A13="","",COUNTIFS('3. Registre des congés'!$A$5:$A$200,$A13,'3. Registre des congés'!$F$5:$F$200,"Approuvé",'3. Registre des congés'!$C$5:$C$200,"&lt;="&amp;('1. Configuration'!$C$9+(33-1)*7+6),'3. Registre des congés'!$D$5:$D$200,"&gt;="&amp;('1. Configuration'!$C$9+(33-1)*7)))</f>
        <v/>
      </c>
      <c r="AI13" s="106">
        <f>IF($A13="","",COUNTIFS('3. Registre des congés'!$A$5:$A$200,$A13,'3. Registre des congés'!$F$5:$F$200,"Approuvé",'3. Registre des congés'!$C$5:$C$200,"&lt;="&amp;('1. Configuration'!$C$9+(34-1)*7+6),'3. Registre des congés'!$D$5:$D$200,"&gt;="&amp;('1. Configuration'!$C$9+(34-1)*7)))</f>
        <v/>
      </c>
      <c r="AJ13" s="106">
        <f>IF($A13="","",COUNTIFS('3. Registre des congés'!$A$5:$A$200,$A13,'3. Registre des congés'!$F$5:$F$200,"Approuvé",'3. Registre des congés'!$C$5:$C$200,"&lt;="&amp;('1. Configuration'!$C$9+(35-1)*7+6),'3. Registre des congés'!$D$5:$D$200,"&gt;="&amp;('1. Configuration'!$C$9+(35-1)*7)))</f>
        <v/>
      </c>
      <c r="AK13" s="106">
        <f>IF($A13="","",COUNTIFS('3. Registre des congés'!$A$5:$A$200,$A13,'3. Registre des congés'!$F$5:$F$200,"Approuvé",'3. Registre des congés'!$C$5:$C$200,"&lt;="&amp;('1. Configuration'!$C$9+(36-1)*7+6),'3. Registre des congés'!$D$5:$D$200,"&gt;="&amp;('1. Configuration'!$C$9+(36-1)*7)))</f>
        <v/>
      </c>
      <c r="AL13" s="106">
        <f>IF($A13="","",COUNTIFS('3. Registre des congés'!$A$5:$A$200,$A13,'3. Registre des congés'!$F$5:$F$200,"Approuvé",'3. Registre des congés'!$C$5:$C$200,"&lt;="&amp;('1. Configuration'!$C$9+(37-1)*7+6),'3. Registre des congés'!$D$5:$D$200,"&gt;="&amp;('1. Configuration'!$C$9+(37-1)*7)))</f>
        <v/>
      </c>
      <c r="AM13" s="106">
        <f>IF($A13="","",COUNTIFS('3. Registre des congés'!$A$5:$A$200,$A13,'3. Registre des congés'!$F$5:$F$200,"Approuvé",'3. Registre des congés'!$C$5:$C$200,"&lt;="&amp;('1. Configuration'!$C$9+(38-1)*7+6),'3. Registre des congés'!$D$5:$D$200,"&gt;="&amp;('1. Configuration'!$C$9+(38-1)*7)))</f>
        <v/>
      </c>
      <c r="AN13" s="106">
        <f>IF($A13="","",COUNTIFS('3. Registre des congés'!$A$5:$A$200,$A13,'3. Registre des congés'!$F$5:$F$200,"Approuvé",'3. Registre des congés'!$C$5:$C$200,"&lt;="&amp;('1. Configuration'!$C$9+(39-1)*7+6),'3. Registre des congés'!$D$5:$D$200,"&gt;="&amp;('1. Configuration'!$C$9+(39-1)*7)))</f>
        <v/>
      </c>
      <c r="AO13" s="106">
        <f>IF($A13="","",COUNTIFS('3. Registre des congés'!$A$5:$A$200,$A13,'3. Registre des congés'!$F$5:$F$200,"Approuvé",'3. Registre des congés'!$C$5:$C$200,"&lt;="&amp;('1. Configuration'!$C$9+(40-1)*7+6),'3. Registre des congés'!$D$5:$D$200,"&gt;="&amp;('1. Configuration'!$C$9+(40-1)*7)))</f>
        <v/>
      </c>
      <c r="AP13" s="106">
        <f>IF($A13="","",COUNTIFS('3. Registre des congés'!$A$5:$A$200,$A13,'3. Registre des congés'!$F$5:$F$200,"Approuvé",'3. Registre des congés'!$C$5:$C$200,"&lt;="&amp;('1. Configuration'!$C$9+(41-1)*7+6),'3. Registre des congés'!$D$5:$D$200,"&gt;="&amp;('1. Configuration'!$C$9+(41-1)*7)))</f>
        <v/>
      </c>
      <c r="AQ13" s="106">
        <f>IF($A13="","",COUNTIFS('3. Registre des congés'!$A$5:$A$200,$A13,'3. Registre des congés'!$F$5:$F$200,"Approuvé",'3. Registre des congés'!$C$5:$C$200,"&lt;="&amp;('1. Configuration'!$C$9+(42-1)*7+6),'3. Registre des congés'!$D$5:$D$200,"&gt;="&amp;('1. Configuration'!$C$9+(42-1)*7)))</f>
        <v/>
      </c>
      <c r="AR13" s="106">
        <f>IF($A13="","",COUNTIFS('3. Registre des congés'!$A$5:$A$200,$A13,'3. Registre des congés'!$F$5:$F$200,"Approuvé",'3. Registre des congés'!$C$5:$C$200,"&lt;="&amp;('1. Configuration'!$C$9+(43-1)*7+6),'3. Registre des congés'!$D$5:$D$200,"&gt;="&amp;('1. Configuration'!$C$9+(43-1)*7)))</f>
        <v/>
      </c>
      <c r="AS13" s="106">
        <f>IF($A13="","",COUNTIFS('3. Registre des congés'!$A$5:$A$200,$A13,'3. Registre des congés'!$F$5:$F$200,"Approuvé",'3. Registre des congés'!$C$5:$C$200,"&lt;="&amp;('1. Configuration'!$C$9+(44-1)*7+6),'3. Registre des congés'!$D$5:$D$200,"&gt;="&amp;('1. Configuration'!$C$9+(44-1)*7)))</f>
        <v/>
      </c>
      <c r="AT13" s="106">
        <f>IF($A13="","",COUNTIFS('3. Registre des congés'!$A$5:$A$200,$A13,'3. Registre des congés'!$F$5:$F$200,"Approuvé",'3. Registre des congés'!$C$5:$C$200,"&lt;="&amp;('1. Configuration'!$C$9+(45-1)*7+6),'3. Registre des congés'!$D$5:$D$200,"&gt;="&amp;('1. Configuration'!$C$9+(45-1)*7)))</f>
        <v/>
      </c>
      <c r="AU13" s="106">
        <f>IF($A13="","",COUNTIFS('3. Registre des congés'!$A$5:$A$200,$A13,'3. Registre des congés'!$F$5:$F$200,"Approuvé",'3. Registre des congés'!$C$5:$C$200,"&lt;="&amp;('1. Configuration'!$C$9+(46-1)*7+6),'3. Registre des congés'!$D$5:$D$200,"&gt;="&amp;('1. Configuration'!$C$9+(46-1)*7)))</f>
        <v/>
      </c>
      <c r="AV13" s="106">
        <f>IF($A13="","",COUNTIFS('3. Registre des congés'!$A$5:$A$200,$A13,'3. Registre des congés'!$F$5:$F$200,"Approuvé",'3. Registre des congés'!$C$5:$C$200,"&lt;="&amp;('1. Configuration'!$C$9+(47-1)*7+6),'3. Registre des congés'!$D$5:$D$200,"&gt;="&amp;('1. Configuration'!$C$9+(47-1)*7)))</f>
        <v/>
      </c>
      <c r="AW13" s="106">
        <f>IF($A13="","",COUNTIFS('3. Registre des congés'!$A$5:$A$200,$A13,'3. Registre des congés'!$F$5:$F$200,"Approuvé",'3. Registre des congés'!$C$5:$C$200,"&lt;="&amp;('1. Configuration'!$C$9+(48-1)*7+6),'3. Registre des congés'!$D$5:$D$200,"&gt;="&amp;('1. Configuration'!$C$9+(48-1)*7)))</f>
        <v/>
      </c>
      <c r="AX13" s="106">
        <f>IF($A13="","",COUNTIFS('3. Registre des congés'!$A$5:$A$200,$A13,'3. Registre des congés'!$F$5:$F$200,"Approuvé",'3. Registre des congés'!$C$5:$C$200,"&lt;="&amp;('1. Configuration'!$C$9+(49-1)*7+6),'3. Registre des congés'!$D$5:$D$200,"&gt;="&amp;('1. Configuration'!$C$9+(49-1)*7)))</f>
        <v/>
      </c>
      <c r="AY13" s="106">
        <f>IF($A13="","",COUNTIFS('3. Registre des congés'!$A$5:$A$200,$A13,'3. Registre des congés'!$F$5:$F$200,"Approuvé",'3. Registre des congés'!$C$5:$C$200,"&lt;="&amp;('1. Configuration'!$C$9+(50-1)*7+6),'3. Registre des congés'!$D$5:$D$200,"&gt;="&amp;('1. Configuration'!$C$9+(50-1)*7)))</f>
        <v/>
      </c>
      <c r="AZ13" s="106">
        <f>IF($A13="","",COUNTIFS('3. Registre des congés'!$A$5:$A$200,$A13,'3. Registre des congés'!$F$5:$F$200,"Approuvé",'3. Registre des congés'!$C$5:$C$200,"&lt;="&amp;('1. Configuration'!$C$9+(51-1)*7+6),'3. Registre des congés'!$D$5:$D$200,"&gt;="&amp;('1. Configuration'!$C$9+(51-1)*7)))</f>
        <v/>
      </c>
      <c r="BA13" s="106">
        <f>IF($A13="","",COUNTIFS('3. Registre des congés'!$A$5:$A$200,$A13,'3. Registre des congés'!$F$5:$F$200,"Approuvé",'3. Registre des congés'!$C$5:$C$200,"&lt;="&amp;('1. Configuration'!$C$9+(52-1)*7+6),'3. Registre des congés'!$D$5:$D$200,"&gt;="&amp;('1. Configuration'!$C$9+(52-1)*7)))</f>
        <v/>
      </c>
    </row>
    <row r="14" ht="18" customHeight="1" s="55">
      <c r="A14" s="105">
        <f>IF('2. Employés'!A14="","",'2. Employés'!A14)</f>
        <v/>
      </c>
      <c r="B14" s="106">
        <f>IF($A14="","",COUNTIFS('3. Registre des congés'!$A$5:$A$200,$A14,'3. Registre des congés'!$F$5:$F$200,"Approuvé",'3. Registre des congés'!$C$5:$C$200,"&lt;="&amp;('1. Configuration'!$C$9+(1-1)*7+6),'3. Registre des congés'!$D$5:$D$200,"&gt;="&amp;('1. Configuration'!$C$9+(1-1)*7)))</f>
        <v/>
      </c>
      <c r="C14" s="106">
        <f>IF($A14="","",COUNTIFS('3. Registre des congés'!$A$5:$A$200,$A14,'3. Registre des congés'!$F$5:$F$200,"Approuvé",'3. Registre des congés'!$C$5:$C$200,"&lt;="&amp;('1. Configuration'!$C$9+(2-1)*7+6),'3. Registre des congés'!$D$5:$D$200,"&gt;="&amp;('1. Configuration'!$C$9+(2-1)*7)))</f>
        <v/>
      </c>
      <c r="D14" s="106">
        <f>IF($A14="","",COUNTIFS('3. Registre des congés'!$A$5:$A$200,$A14,'3. Registre des congés'!$F$5:$F$200,"Approuvé",'3. Registre des congés'!$C$5:$C$200,"&lt;="&amp;('1. Configuration'!$C$9+(3-1)*7+6),'3. Registre des congés'!$D$5:$D$200,"&gt;="&amp;('1. Configuration'!$C$9+(3-1)*7)))</f>
        <v/>
      </c>
      <c r="E14" s="106">
        <f>IF($A14="","",COUNTIFS('3. Registre des congés'!$A$5:$A$200,$A14,'3. Registre des congés'!$F$5:$F$200,"Approuvé",'3. Registre des congés'!$C$5:$C$200,"&lt;="&amp;('1. Configuration'!$C$9+(4-1)*7+6),'3. Registre des congés'!$D$5:$D$200,"&gt;="&amp;('1. Configuration'!$C$9+(4-1)*7)))</f>
        <v/>
      </c>
      <c r="F14" s="106">
        <f>IF($A14="","",COUNTIFS('3. Registre des congés'!$A$5:$A$200,$A14,'3. Registre des congés'!$F$5:$F$200,"Approuvé",'3. Registre des congés'!$C$5:$C$200,"&lt;="&amp;('1. Configuration'!$C$9+(5-1)*7+6),'3. Registre des congés'!$D$5:$D$200,"&gt;="&amp;('1. Configuration'!$C$9+(5-1)*7)))</f>
        <v/>
      </c>
      <c r="G14" s="106">
        <f>IF($A14="","",COUNTIFS('3. Registre des congés'!$A$5:$A$200,$A14,'3. Registre des congés'!$F$5:$F$200,"Approuvé",'3. Registre des congés'!$C$5:$C$200,"&lt;="&amp;('1. Configuration'!$C$9+(6-1)*7+6),'3. Registre des congés'!$D$5:$D$200,"&gt;="&amp;('1. Configuration'!$C$9+(6-1)*7)))</f>
        <v/>
      </c>
      <c r="H14" s="106">
        <f>IF($A14="","",COUNTIFS('3. Registre des congés'!$A$5:$A$200,$A14,'3. Registre des congés'!$F$5:$F$200,"Approuvé",'3. Registre des congés'!$C$5:$C$200,"&lt;="&amp;('1. Configuration'!$C$9+(7-1)*7+6),'3. Registre des congés'!$D$5:$D$200,"&gt;="&amp;('1. Configuration'!$C$9+(7-1)*7)))</f>
        <v/>
      </c>
      <c r="I14" s="106">
        <f>IF($A14="","",COUNTIFS('3. Registre des congés'!$A$5:$A$200,$A14,'3. Registre des congés'!$F$5:$F$200,"Approuvé",'3. Registre des congés'!$C$5:$C$200,"&lt;="&amp;('1. Configuration'!$C$9+(8-1)*7+6),'3. Registre des congés'!$D$5:$D$200,"&gt;="&amp;('1. Configuration'!$C$9+(8-1)*7)))</f>
        <v/>
      </c>
      <c r="J14" s="106">
        <f>IF($A14="","",COUNTIFS('3. Registre des congés'!$A$5:$A$200,$A14,'3. Registre des congés'!$F$5:$F$200,"Approuvé",'3. Registre des congés'!$C$5:$C$200,"&lt;="&amp;('1. Configuration'!$C$9+(9-1)*7+6),'3. Registre des congés'!$D$5:$D$200,"&gt;="&amp;('1. Configuration'!$C$9+(9-1)*7)))</f>
        <v/>
      </c>
      <c r="K14" s="106">
        <f>IF($A14="","",COUNTIFS('3. Registre des congés'!$A$5:$A$200,$A14,'3. Registre des congés'!$F$5:$F$200,"Approuvé",'3. Registre des congés'!$C$5:$C$200,"&lt;="&amp;('1. Configuration'!$C$9+(10-1)*7+6),'3. Registre des congés'!$D$5:$D$200,"&gt;="&amp;('1. Configuration'!$C$9+(10-1)*7)))</f>
        <v/>
      </c>
      <c r="L14" s="106">
        <f>IF($A14="","",COUNTIFS('3. Registre des congés'!$A$5:$A$200,$A14,'3. Registre des congés'!$F$5:$F$200,"Approuvé",'3. Registre des congés'!$C$5:$C$200,"&lt;="&amp;('1. Configuration'!$C$9+(11-1)*7+6),'3. Registre des congés'!$D$5:$D$200,"&gt;="&amp;('1. Configuration'!$C$9+(11-1)*7)))</f>
        <v/>
      </c>
      <c r="M14" s="106">
        <f>IF($A14="","",COUNTIFS('3. Registre des congés'!$A$5:$A$200,$A14,'3. Registre des congés'!$F$5:$F$200,"Approuvé",'3. Registre des congés'!$C$5:$C$200,"&lt;="&amp;('1. Configuration'!$C$9+(12-1)*7+6),'3. Registre des congés'!$D$5:$D$200,"&gt;="&amp;('1. Configuration'!$C$9+(12-1)*7)))</f>
        <v/>
      </c>
      <c r="N14" s="106">
        <f>IF($A14="","",COUNTIFS('3. Registre des congés'!$A$5:$A$200,$A14,'3. Registre des congés'!$F$5:$F$200,"Approuvé",'3. Registre des congés'!$C$5:$C$200,"&lt;="&amp;('1. Configuration'!$C$9+(13-1)*7+6),'3. Registre des congés'!$D$5:$D$200,"&gt;="&amp;('1. Configuration'!$C$9+(13-1)*7)))</f>
        <v/>
      </c>
      <c r="O14" s="106">
        <f>IF($A14="","",COUNTIFS('3. Registre des congés'!$A$5:$A$200,$A14,'3. Registre des congés'!$F$5:$F$200,"Approuvé",'3. Registre des congés'!$C$5:$C$200,"&lt;="&amp;('1. Configuration'!$C$9+(14-1)*7+6),'3. Registre des congés'!$D$5:$D$200,"&gt;="&amp;('1. Configuration'!$C$9+(14-1)*7)))</f>
        <v/>
      </c>
      <c r="P14" s="106">
        <f>IF($A14="","",COUNTIFS('3. Registre des congés'!$A$5:$A$200,$A14,'3. Registre des congés'!$F$5:$F$200,"Approuvé",'3. Registre des congés'!$C$5:$C$200,"&lt;="&amp;('1. Configuration'!$C$9+(15-1)*7+6),'3. Registre des congés'!$D$5:$D$200,"&gt;="&amp;('1. Configuration'!$C$9+(15-1)*7)))</f>
        <v/>
      </c>
      <c r="Q14" s="106">
        <f>IF($A14="","",COUNTIFS('3. Registre des congés'!$A$5:$A$200,$A14,'3. Registre des congés'!$F$5:$F$200,"Approuvé",'3. Registre des congés'!$C$5:$C$200,"&lt;="&amp;('1. Configuration'!$C$9+(16-1)*7+6),'3. Registre des congés'!$D$5:$D$200,"&gt;="&amp;('1. Configuration'!$C$9+(16-1)*7)))</f>
        <v/>
      </c>
      <c r="R14" s="106">
        <f>IF($A14="","",COUNTIFS('3. Registre des congés'!$A$5:$A$200,$A14,'3. Registre des congés'!$F$5:$F$200,"Approuvé",'3. Registre des congés'!$C$5:$C$200,"&lt;="&amp;('1. Configuration'!$C$9+(17-1)*7+6),'3. Registre des congés'!$D$5:$D$200,"&gt;="&amp;('1. Configuration'!$C$9+(17-1)*7)))</f>
        <v/>
      </c>
      <c r="S14" s="106">
        <f>IF($A14="","",COUNTIFS('3. Registre des congés'!$A$5:$A$200,$A14,'3. Registre des congés'!$F$5:$F$200,"Approuvé",'3. Registre des congés'!$C$5:$C$200,"&lt;="&amp;('1. Configuration'!$C$9+(18-1)*7+6),'3. Registre des congés'!$D$5:$D$200,"&gt;="&amp;('1. Configuration'!$C$9+(18-1)*7)))</f>
        <v/>
      </c>
      <c r="T14" s="106">
        <f>IF($A14="","",COUNTIFS('3. Registre des congés'!$A$5:$A$200,$A14,'3. Registre des congés'!$F$5:$F$200,"Approuvé",'3. Registre des congés'!$C$5:$C$200,"&lt;="&amp;('1. Configuration'!$C$9+(19-1)*7+6),'3. Registre des congés'!$D$5:$D$200,"&gt;="&amp;('1. Configuration'!$C$9+(19-1)*7)))</f>
        <v/>
      </c>
      <c r="U14" s="106">
        <f>IF($A14="","",COUNTIFS('3. Registre des congés'!$A$5:$A$200,$A14,'3. Registre des congés'!$F$5:$F$200,"Approuvé",'3. Registre des congés'!$C$5:$C$200,"&lt;="&amp;('1. Configuration'!$C$9+(20-1)*7+6),'3. Registre des congés'!$D$5:$D$200,"&gt;="&amp;('1. Configuration'!$C$9+(20-1)*7)))</f>
        <v/>
      </c>
      <c r="V14" s="106">
        <f>IF($A14="","",COUNTIFS('3. Registre des congés'!$A$5:$A$200,$A14,'3. Registre des congés'!$F$5:$F$200,"Approuvé",'3. Registre des congés'!$C$5:$C$200,"&lt;="&amp;('1. Configuration'!$C$9+(21-1)*7+6),'3. Registre des congés'!$D$5:$D$200,"&gt;="&amp;('1. Configuration'!$C$9+(21-1)*7)))</f>
        <v/>
      </c>
      <c r="W14" s="106">
        <f>IF($A14="","",COUNTIFS('3. Registre des congés'!$A$5:$A$200,$A14,'3. Registre des congés'!$F$5:$F$200,"Approuvé",'3. Registre des congés'!$C$5:$C$200,"&lt;="&amp;('1. Configuration'!$C$9+(22-1)*7+6),'3. Registre des congés'!$D$5:$D$200,"&gt;="&amp;('1. Configuration'!$C$9+(22-1)*7)))</f>
        <v/>
      </c>
      <c r="X14" s="106">
        <f>IF($A14="","",COUNTIFS('3. Registre des congés'!$A$5:$A$200,$A14,'3. Registre des congés'!$F$5:$F$200,"Approuvé",'3. Registre des congés'!$C$5:$C$200,"&lt;="&amp;('1. Configuration'!$C$9+(23-1)*7+6),'3. Registre des congés'!$D$5:$D$200,"&gt;="&amp;('1. Configuration'!$C$9+(23-1)*7)))</f>
        <v/>
      </c>
      <c r="Y14" s="106">
        <f>IF($A14="","",COUNTIFS('3. Registre des congés'!$A$5:$A$200,$A14,'3. Registre des congés'!$F$5:$F$200,"Approuvé",'3. Registre des congés'!$C$5:$C$200,"&lt;="&amp;('1. Configuration'!$C$9+(24-1)*7+6),'3. Registre des congés'!$D$5:$D$200,"&gt;="&amp;('1. Configuration'!$C$9+(24-1)*7)))</f>
        <v/>
      </c>
      <c r="Z14" s="106">
        <f>IF($A14="","",COUNTIFS('3. Registre des congés'!$A$5:$A$200,$A14,'3. Registre des congés'!$F$5:$F$200,"Approuvé",'3. Registre des congés'!$C$5:$C$200,"&lt;="&amp;('1. Configuration'!$C$9+(25-1)*7+6),'3. Registre des congés'!$D$5:$D$200,"&gt;="&amp;('1. Configuration'!$C$9+(25-1)*7)))</f>
        <v/>
      </c>
      <c r="AA14" s="106">
        <f>IF($A14="","",COUNTIFS('3. Registre des congés'!$A$5:$A$200,$A14,'3. Registre des congés'!$F$5:$F$200,"Approuvé",'3. Registre des congés'!$C$5:$C$200,"&lt;="&amp;('1. Configuration'!$C$9+(26-1)*7+6),'3. Registre des congés'!$D$5:$D$200,"&gt;="&amp;('1. Configuration'!$C$9+(26-1)*7)))</f>
        <v/>
      </c>
      <c r="AB14" s="106">
        <f>IF($A14="","",COUNTIFS('3. Registre des congés'!$A$5:$A$200,$A14,'3. Registre des congés'!$F$5:$F$200,"Approuvé",'3. Registre des congés'!$C$5:$C$200,"&lt;="&amp;('1. Configuration'!$C$9+(27-1)*7+6),'3. Registre des congés'!$D$5:$D$200,"&gt;="&amp;('1. Configuration'!$C$9+(27-1)*7)))</f>
        <v/>
      </c>
      <c r="AC14" s="106">
        <f>IF($A14="","",COUNTIFS('3. Registre des congés'!$A$5:$A$200,$A14,'3. Registre des congés'!$F$5:$F$200,"Approuvé",'3. Registre des congés'!$C$5:$C$200,"&lt;="&amp;('1. Configuration'!$C$9+(28-1)*7+6),'3. Registre des congés'!$D$5:$D$200,"&gt;="&amp;('1. Configuration'!$C$9+(28-1)*7)))</f>
        <v/>
      </c>
      <c r="AD14" s="106">
        <f>IF($A14="","",COUNTIFS('3. Registre des congés'!$A$5:$A$200,$A14,'3. Registre des congés'!$F$5:$F$200,"Approuvé",'3. Registre des congés'!$C$5:$C$200,"&lt;="&amp;('1. Configuration'!$C$9+(29-1)*7+6),'3. Registre des congés'!$D$5:$D$200,"&gt;="&amp;('1. Configuration'!$C$9+(29-1)*7)))</f>
        <v/>
      </c>
      <c r="AE14" s="106">
        <f>IF($A14="","",COUNTIFS('3. Registre des congés'!$A$5:$A$200,$A14,'3. Registre des congés'!$F$5:$F$200,"Approuvé",'3. Registre des congés'!$C$5:$C$200,"&lt;="&amp;('1. Configuration'!$C$9+(30-1)*7+6),'3. Registre des congés'!$D$5:$D$200,"&gt;="&amp;('1. Configuration'!$C$9+(30-1)*7)))</f>
        <v/>
      </c>
      <c r="AF14" s="106">
        <f>IF($A14="","",COUNTIFS('3. Registre des congés'!$A$5:$A$200,$A14,'3. Registre des congés'!$F$5:$F$200,"Approuvé",'3. Registre des congés'!$C$5:$C$200,"&lt;="&amp;('1. Configuration'!$C$9+(31-1)*7+6),'3. Registre des congés'!$D$5:$D$200,"&gt;="&amp;('1. Configuration'!$C$9+(31-1)*7)))</f>
        <v/>
      </c>
      <c r="AG14" s="106">
        <f>IF($A14="","",COUNTIFS('3. Registre des congés'!$A$5:$A$200,$A14,'3. Registre des congés'!$F$5:$F$200,"Approuvé",'3. Registre des congés'!$C$5:$C$200,"&lt;="&amp;('1. Configuration'!$C$9+(32-1)*7+6),'3. Registre des congés'!$D$5:$D$200,"&gt;="&amp;('1. Configuration'!$C$9+(32-1)*7)))</f>
        <v/>
      </c>
      <c r="AH14" s="106">
        <f>IF($A14="","",COUNTIFS('3. Registre des congés'!$A$5:$A$200,$A14,'3. Registre des congés'!$F$5:$F$200,"Approuvé",'3. Registre des congés'!$C$5:$C$200,"&lt;="&amp;('1. Configuration'!$C$9+(33-1)*7+6),'3. Registre des congés'!$D$5:$D$200,"&gt;="&amp;('1. Configuration'!$C$9+(33-1)*7)))</f>
        <v/>
      </c>
      <c r="AI14" s="106">
        <f>IF($A14="","",COUNTIFS('3. Registre des congés'!$A$5:$A$200,$A14,'3. Registre des congés'!$F$5:$F$200,"Approuvé",'3. Registre des congés'!$C$5:$C$200,"&lt;="&amp;('1. Configuration'!$C$9+(34-1)*7+6),'3. Registre des congés'!$D$5:$D$200,"&gt;="&amp;('1. Configuration'!$C$9+(34-1)*7)))</f>
        <v/>
      </c>
      <c r="AJ14" s="106">
        <f>IF($A14="","",COUNTIFS('3. Registre des congés'!$A$5:$A$200,$A14,'3. Registre des congés'!$F$5:$F$200,"Approuvé",'3. Registre des congés'!$C$5:$C$200,"&lt;="&amp;('1. Configuration'!$C$9+(35-1)*7+6),'3. Registre des congés'!$D$5:$D$200,"&gt;="&amp;('1. Configuration'!$C$9+(35-1)*7)))</f>
        <v/>
      </c>
      <c r="AK14" s="106">
        <f>IF($A14="","",COUNTIFS('3. Registre des congés'!$A$5:$A$200,$A14,'3. Registre des congés'!$F$5:$F$200,"Approuvé",'3. Registre des congés'!$C$5:$C$200,"&lt;="&amp;('1. Configuration'!$C$9+(36-1)*7+6),'3. Registre des congés'!$D$5:$D$200,"&gt;="&amp;('1. Configuration'!$C$9+(36-1)*7)))</f>
        <v/>
      </c>
      <c r="AL14" s="106">
        <f>IF($A14="","",COUNTIFS('3. Registre des congés'!$A$5:$A$200,$A14,'3. Registre des congés'!$F$5:$F$200,"Approuvé",'3. Registre des congés'!$C$5:$C$200,"&lt;="&amp;('1. Configuration'!$C$9+(37-1)*7+6),'3. Registre des congés'!$D$5:$D$200,"&gt;="&amp;('1. Configuration'!$C$9+(37-1)*7)))</f>
        <v/>
      </c>
      <c r="AM14" s="106">
        <f>IF($A14="","",COUNTIFS('3. Registre des congés'!$A$5:$A$200,$A14,'3. Registre des congés'!$F$5:$F$200,"Approuvé",'3. Registre des congés'!$C$5:$C$200,"&lt;="&amp;('1. Configuration'!$C$9+(38-1)*7+6),'3. Registre des congés'!$D$5:$D$200,"&gt;="&amp;('1. Configuration'!$C$9+(38-1)*7)))</f>
        <v/>
      </c>
      <c r="AN14" s="106">
        <f>IF($A14="","",COUNTIFS('3. Registre des congés'!$A$5:$A$200,$A14,'3. Registre des congés'!$F$5:$F$200,"Approuvé",'3. Registre des congés'!$C$5:$C$200,"&lt;="&amp;('1. Configuration'!$C$9+(39-1)*7+6),'3. Registre des congés'!$D$5:$D$200,"&gt;="&amp;('1. Configuration'!$C$9+(39-1)*7)))</f>
        <v/>
      </c>
      <c r="AO14" s="106">
        <f>IF($A14="","",COUNTIFS('3. Registre des congés'!$A$5:$A$200,$A14,'3. Registre des congés'!$F$5:$F$200,"Approuvé",'3. Registre des congés'!$C$5:$C$200,"&lt;="&amp;('1. Configuration'!$C$9+(40-1)*7+6),'3. Registre des congés'!$D$5:$D$200,"&gt;="&amp;('1. Configuration'!$C$9+(40-1)*7)))</f>
        <v/>
      </c>
      <c r="AP14" s="106">
        <f>IF($A14="","",COUNTIFS('3. Registre des congés'!$A$5:$A$200,$A14,'3. Registre des congés'!$F$5:$F$200,"Approuvé",'3. Registre des congés'!$C$5:$C$200,"&lt;="&amp;('1. Configuration'!$C$9+(41-1)*7+6),'3. Registre des congés'!$D$5:$D$200,"&gt;="&amp;('1. Configuration'!$C$9+(41-1)*7)))</f>
        <v/>
      </c>
      <c r="AQ14" s="106">
        <f>IF($A14="","",COUNTIFS('3. Registre des congés'!$A$5:$A$200,$A14,'3. Registre des congés'!$F$5:$F$200,"Approuvé",'3. Registre des congés'!$C$5:$C$200,"&lt;="&amp;('1. Configuration'!$C$9+(42-1)*7+6),'3. Registre des congés'!$D$5:$D$200,"&gt;="&amp;('1. Configuration'!$C$9+(42-1)*7)))</f>
        <v/>
      </c>
      <c r="AR14" s="106">
        <f>IF($A14="","",COUNTIFS('3. Registre des congés'!$A$5:$A$200,$A14,'3. Registre des congés'!$F$5:$F$200,"Approuvé",'3. Registre des congés'!$C$5:$C$200,"&lt;="&amp;('1. Configuration'!$C$9+(43-1)*7+6),'3. Registre des congés'!$D$5:$D$200,"&gt;="&amp;('1. Configuration'!$C$9+(43-1)*7)))</f>
        <v/>
      </c>
      <c r="AS14" s="106">
        <f>IF($A14="","",COUNTIFS('3. Registre des congés'!$A$5:$A$200,$A14,'3. Registre des congés'!$F$5:$F$200,"Approuvé",'3. Registre des congés'!$C$5:$C$200,"&lt;="&amp;('1. Configuration'!$C$9+(44-1)*7+6),'3. Registre des congés'!$D$5:$D$200,"&gt;="&amp;('1. Configuration'!$C$9+(44-1)*7)))</f>
        <v/>
      </c>
      <c r="AT14" s="106">
        <f>IF($A14="","",COUNTIFS('3. Registre des congés'!$A$5:$A$200,$A14,'3. Registre des congés'!$F$5:$F$200,"Approuvé",'3. Registre des congés'!$C$5:$C$200,"&lt;="&amp;('1. Configuration'!$C$9+(45-1)*7+6),'3. Registre des congés'!$D$5:$D$200,"&gt;="&amp;('1. Configuration'!$C$9+(45-1)*7)))</f>
        <v/>
      </c>
      <c r="AU14" s="106">
        <f>IF($A14="","",COUNTIFS('3. Registre des congés'!$A$5:$A$200,$A14,'3. Registre des congés'!$F$5:$F$200,"Approuvé",'3. Registre des congés'!$C$5:$C$200,"&lt;="&amp;('1. Configuration'!$C$9+(46-1)*7+6),'3. Registre des congés'!$D$5:$D$200,"&gt;="&amp;('1. Configuration'!$C$9+(46-1)*7)))</f>
        <v/>
      </c>
      <c r="AV14" s="106">
        <f>IF($A14="","",COUNTIFS('3. Registre des congés'!$A$5:$A$200,$A14,'3. Registre des congés'!$F$5:$F$200,"Approuvé",'3. Registre des congés'!$C$5:$C$200,"&lt;="&amp;('1. Configuration'!$C$9+(47-1)*7+6),'3. Registre des congés'!$D$5:$D$200,"&gt;="&amp;('1. Configuration'!$C$9+(47-1)*7)))</f>
        <v/>
      </c>
      <c r="AW14" s="106">
        <f>IF($A14="","",COUNTIFS('3. Registre des congés'!$A$5:$A$200,$A14,'3. Registre des congés'!$F$5:$F$200,"Approuvé",'3. Registre des congés'!$C$5:$C$200,"&lt;="&amp;('1. Configuration'!$C$9+(48-1)*7+6),'3. Registre des congés'!$D$5:$D$200,"&gt;="&amp;('1. Configuration'!$C$9+(48-1)*7)))</f>
        <v/>
      </c>
      <c r="AX14" s="106">
        <f>IF($A14="","",COUNTIFS('3. Registre des congés'!$A$5:$A$200,$A14,'3. Registre des congés'!$F$5:$F$200,"Approuvé",'3. Registre des congés'!$C$5:$C$200,"&lt;="&amp;('1. Configuration'!$C$9+(49-1)*7+6),'3. Registre des congés'!$D$5:$D$200,"&gt;="&amp;('1. Configuration'!$C$9+(49-1)*7)))</f>
        <v/>
      </c>
      <c r="AY14" s="106">
        <f>IF($A14="","",COUNTIFS('3. Registre des congés'!$A$5:$A$200,$A14,'3. Registre des congés'!$F$5:$F$200,"Approuvé",'3. Registre des congés'!$C$5:$C$200,"&lt;="&amp;('1. Configuration'!$C$9+(50-1)*7+6),'3. Registre des congés'!$D$5:$D$200,"&gt;="&amp;('1. Configuration'!$C$9+(50-1)*7)))</f>
        <v/>
      </c>
      <c r="AZ14" s="106">
        <f>IF($A14="","",COUNTIFS('3. Registre des congés'!$A$5:$A$200,$A14,'3. Registre des congés'!$F$5:$F$200,"Approuvé",'3. Registre des congés'!$C$5:$C$200,"&lt;="&amp;('1. Configuration'!$C$9+(51-1)*7+6),'3. Registre des congés'!$D$5:$D$200,"&gt;="&amp;('1. Configuration'!$C$9+(51-1)*7)))</f>
        <v/>
      </c>
      <c r="BA14" s="106">
        <f>IF($A14="","",COUNTIFS('3. Registre des congés'!$A$5:$A$200,$A14,'3. Registre des congés'!$F$5:$F$200,"Approuvé",'3. Registre des congés'!$C$5:$C$200,"&lt;="&amp;('1. Configuration'!$C$9+(52-1)*7+6),'3. Registre des congés'!$D$5:$D$200,"&gt;="&amp;('1. Configuration'!$C$9+(52-1)*7)))</f>
        <v/>
      </c>
    </row>
    <row r="15" ht="18" customHeight="1" s="55">
      <c r="A15" s="105">
        <f>IF('2. Employés'!A15="","",'2. Employés'!A15)</f>
        <v/>
      </c>
      <c r="B15" s="106">
        <f>IF($A15="","",COUNTIFS('3. Registre des congés'!$A$5:$A$200,$A15,'3. Registre des congés'!$F$5:$F$200,"Approuvé",'3. Registre des congés'!$C$5:$C$200,"&lt;="&amp;('1. Configuration'!$C$9+(1-1)*7+6),'3. Registre des congés'!$D$5:$D$200,"&gt;="&amp;('1. Configuration'!$C$9+(1-1)*7)))</f>
        <v/>
      </c>
      <c r="C15" s="106">
        <f>IF($A15="","",COUNTIFS('3. Registre des congés'!$A$5:$A$200,$A15,'3. Registre des congés'!$F$5:$F$200,"Approuvé",'3. Registre des congés'!$C$5:$C$200,"&lt;="&amp;('1. Configuration'!$C$9+(2-1)*7+6),'3. Registre des congés'!$D$5:$D$200,"&gt;="&amp;('1. Configuration'!$C$9+(2-1)*7)))</f>
        <v/>
      </c>
      <c r="D15" s="106">
        <f>IF($A15="","",COUNTIFS('3. Registre des congés'!$A$5:$A$200,$A15,'3. Registre des congés'!$F$5:$F$200,"Approuvé",'3. Registre des congés'!$C$5:$C$200,"&lt;="&amp;('1. Configuration'!$C$9+(3-1)*7+6),'3. Registre des congés'!$D$5:$D$200,"&gt;="&amp;('1. Configuration'!$C$9+(3-1)*7)))</f>
        <v/>
      </c>
      <c r="E15" s="106">
        <f>IF($A15="","",COUNTIFS('3. Registre des congés'!$A$5:$A$200,$A15,'3. Registre des congés'!$F$5:$F$200,"Approuvé",'3. Registre des congés'!$C$5:$C$200,"&lt;="&amp;('1. Configuration'!$C$9+(4-1)*7+6),'3. Registre des congés'!$D$5:$D$200,"&gt;="&amp;('1. Configuration'!$C$9+(4-1)*7)))</f>
        <v/>
      </c>
      <c r="F15" s="106">
        <f>IF($A15="","",COUNTIFS('3. Registre des congés'!$A$5:$A$200,$A15,'3. Registre des congés'!$F$5:$F$200,"Approuvé",'3. Registre des congés'!$C$5:$C$200,"&lt;="&amp;('1. Configuration'!$C$9+(5-1)*7+6),'3. Registre des congés'!$D$5:$D$200,"&gt;="&amp;('1. Configuration'!$C$9+(5-1)*7)))</f>
        <v/>
      </c>
      <c r="G15" s="106">
        <f>IF($A15="","",COUNTIFS('3. Registre des congés'!$A$5:$A$200,$A15,'3. Registre des congés'!$F$5:$F$200,"Approuvé",'3. Registre des congés'!$C$5:$C$200,"&lt;="&amp;('1. Configuration'!$C$9+(6-1)*7+6),'3. Registre des congés'!$D$5:$D$200,"&gt;="&amp;('1. Configuration'!$C$9+(6-1)*7)))</f>
        <v/>
      </c>
      <c r="H15" s="106">
        <f>IF($A15="","",COUNTIFS('3. Registre des congés'!$A$5:$A$200,$A15,'3. Registre des congés'!$F$5:$F$200,"Approuvé",'3. Registre des congés'!$C$5:$C$200,"&lt;="&amp;('1. Configuration'!$C$9+(7-1)*7+6),'3. Registre des congés'!$D$5:$D$200,"&gt;="&amp;('1. Configuration'!$C$9+(7-1)*7)))</f>
        <v/>
      </c>
      <c r="I15" s="106">
        <f>IF($A15="","",COUNTIFS('3. Registre des congés'!$A$5:$A$200,$A15,'3. Registre des congés'!$F$5:$F$200,"Approuvé",'3. Registre des congés'!$C$5:$C$200,"&lt;="&amp;('1. Configuration'!$C$9+(8-1)*7+6),'3. Registre des congés'!$D$5:$D$200,"&gt;="&amp;('1. Configuration'!$C$9+(8-1)*7)))</f>
        <v/>
      </c>
      <c r="J15" s="106">
        <f>IF($A15="","",COUNTIFS('3. Registre des congés'!$A$5:$A$200,$A15,'3. Registre des congés'!$F$5:$F$200,"Approuvé",'3. Registre des congés'!$C$5:$C$200,"&lt;="&amp;('1. Configuration'!$C$9+(9-1)*7+6),'3. Registre des congés'!$D$5:$D$200,"&gt;="&amp;('1. Configuration'!$C$9+(9-1)*7)))</f>
        <v/>
      </c>
      <c r="K15" s="106">
        <f>IF($A15="","",COUNTIFS('3. Registre des congés'!$A$5:$A$200,$A15,'3. Registre des congés'!$F$5:$F$200,"Approuvé",'3. Registre des congés'!$C$5:$C$200,"&lt;="&amp;('1. Configuration'!$C$9+(10-1)*7+6),'3. Registre des congés'!$D$5:$D$200,"&gt;="&amp;('1. Configuration'!$C$9+(10-1)*7)))</f>
        <v/>
      </c>
      <c r="L15" s="106">
        <f>IF($A15="","",COUNTIFS('3. Registre des congés'!$A$5:$A$200,$A15,'3. Registre des congés'!$F$5:$F$200,"Approuvé",'3. Registre des congés'!$C$5:$C$200,"&lt;="&amp;('1. Configuration'!$C$9+(11-1)*7+6),'3. Registre des congés'!$D$5:$D$200,"&gt;="&amp;('1. Configuration'!$C$9+(11-1)*7)))</f>
        <v/>
      </c>
      <c r="M15" s="106">
        <f>IF($A15="","",COUNTIFS('3. Registre des congés'!$A$5:$A$200,$A15,'3. Registre des congés'!$F$5:$F$200,"Approuvé",'3. Registre des congés'!$C$5:$C$200,"&lt;="&amp;('1. Configuration'!$C$9+(12-1)*7+6),'3. Registre des congés'!$D$5:$D$200,"&gt;="&amp;('1. Configuration'!$C$9+(12-1)*7)))</f>
        <v/>
      </c>
      <c r="N15" s="106">
        <f>IF($A15="","",COUNTIFS('3. Registre des congés'!$A$5:$A$200,$A15,'3. Registre des congés'!$F$5:$F$200,"Approuvé",'3. Registre des congés'!$C$5:$C$200,"&lt;="&amp;('1. Configuration'!$C$9+(13-1)*7+6),'3. Registre des congés'!$D$5:$D$200,"&gt;="&amp;('1. Configuration'!$C$9+(13-1)*7)))</f>
        <v/>
      </c>
      <c r="O15" s="106">
        <f>IF($A15="","",COUNTIFS('3. Registre des congés'!$A$5:$A$200,$A15,'3. Registre des congés'!$F$5:$F$200,"Approuvé",'3. Registre des congés'!$C$5:$C$200,"&lt;="&amp;('1. Configuration'!$C$9+(14-1)*7+6),'3. Registre des congés'!$D$5:$D$200,"&gt;="&amp;('1. Configuration'!$C$9+(14-1)*7)))</f>
        <v/>
      </c>
      <c r="P15" s="106">
        <f>IF($A15="","",COUNTIFS('3. Registre des congés'!$A$5:$A$200,$A15,'3. Registre des congés'!$F$5:$F$200,"Approuvé",'3. Registre des congés'!$C$5:$C$200,"&lt;="&amp;('1. Configuration'!$C$9+(15-1)*7+6),'3. Registre des congés'!$D$5:$D$200,"&gt;="&amp;('1. Configuration'!$C$9+(15-1)*7)))</f>
        <v/>
      </c>
      <c r="Q15" s="106">
        <f>IF($A15="","",COUNTIFS('3. Registre des congés'!$A$5:$A$200,$A15,'3. Registre des congés'!$F$5:$F$200,"Approuvé",'3. Registre des congés'!$C$5:$C$200,"&lt;="&amp;('1. Configuration'!$C$9+(16-1)*7+6),'3. Registre des congés'!$D$5:$D$200,"&gt;="&amp;('1. Configuration'!$C$9+(16-1)*7)))</f>
        <v/>
      </c>
      <c r="R15" s="106">
        <f>IF($A15="","",COUNTIFS('3. Registre des congés'!$A$5:$A$200,$A15,'3. Registre des congés'!$F$5:$F$200,"Approuvé",'3. Registre des congés'!$C$5:$C$200,"&lt;="&amp;('1. Configuration'!$C$9+(17-1)*7+6),'3. Registre des congés'!$D$5:$D$200,"&gt;="&amp;('1. Configuration'!$C$9+(17-1)*7)))</f>
        <v/>
      </c>
      <c r="S15" s="106">
        <f>IF($A15="","",COUNTIFS('3. Registre des congés'!$A$5:$A$200,$A15,'3. Registre des congés'!$F$5:$F$200,"Approuvé",'3. Registre des congés'!$C$5:$C$200,"&lt;="&amp;('1. Configuration'!$C$9+(18-1)*7+6),'3. Registre des congés'!$D$5:$D$200,"&gt;="&amp;('1. Configuration'!$C$9+(18-1)*7)))</f>
        <v/>
      </c>
      <c r="T15" s="106">
        <f>IF($A15="","",COUNTIFS('3. Registre des congés'!$A$5:$A$200,$A15,'3. Registre des congés'!$F$5:$F$200,"Approuvé",'3. Registre des congés'!$C$5:$C$200,"&lt;="&amp;('1. Configuration'!$C$9+(19-1)*7+6),'3. Registre des congés'!$D$5:$D$200,"&gt;="&amp;('1. Configuration'!$C$9+(19-1)*7)))</f>
        <v/>
      </c>
      <c r="U15" s="106">
        <f>IF($A15="","",COUNTIFS('3. Registre des congés'!$A$5:$A$200,$A15,'3. Registre des congés'!$F$5:$F$200,"Approuvé",'3. Registre des congés'!$C$5:$C$200,"&lt;="&amp;('1. Configuration'!$C$9+(20-1)*7+6),'3. Registre des congés'!$D$5:$D$200,"&gt;="&amp;('1. Configuration'!$C$9+(20-1)*7)))</f>
        <v/>
      </c>
      <c r="V15" s="106">
        <f>IF($A15="","",COUNTIFS('3. Registre des congés'!$A$5:$A$200,$A15,'3. Registre des congés'!$F$5:$F$200,"Approuvé",'3. Registre des congés'!$C$5:$C$200,"&lt;="&amp;('1. Configuration'!$C$9+(21-1)*7+6),'3. Registre des congés'!$D$5:$D$200,"&gt;="&amp;('1. Configuration'!$C$9+(21-1)*7)))</f>
        <v/>
      </c>
      <c r="W15" s="106">
        <f>IF($A15="","",COUNTIFS('3. Registre des congés'!$A$5:$A$200,$A15,'3. Registre des congés'!$F$5:$F$200,"Approuvé",'3. Registre des congés'!$C$5:$C$200,"&lt;="&amp;('1. Configuration'!$C$9+(22-1)*7+6),'3. Registre des congés'!$D$5:$D$200,"&gt;="&amp;('1. Configuration'!$C$9+(22-1)*7)))</f>
        <v/>
      </c>
      <c r="X15" s="106">
        <f>IF($A15="","",COUNTIFS('3. Registre des congés'!$A$5:$A$200,$A15,'3. Registre des congés'!$F$5:$F$200,"Approuvé",'3. Registre des congés'!$C$5:$C$200,"&lt;="&amp;('1. Configuration'!$C$9+(23-1)*7+6),'3. Registre des congés'!$D$5:$D$200,"&gt;="&amp;('1. Configuration'!$C$9+(23-1)*7)))</f>
        <v/>
      </c>
      <c r="Y15" s="106">
        <f>IF($A15="","",COUNTIFS('3. Registre des congés'!$A$5:$A$200,$A15,'3. Registre des congés'!$F$5:$F$200,"Approuvé",'3. Registre des congés'!$C$5:$C$200,"&lt;="&amp;('1. Configuration'!$C$9+(24-1)*7+6),'3. Registre des congés'!$D$5:$D$200,"&gt;="&amp;('1. Configuration'!$C$9+(24-1)*7)))</f>
        <v/>
      </c>
      <c r="Z15" s="106">
        <f>IF($A15="","",COUNTIFS('3. Registre des congés'!$A$5:$A$200,$A15,'3. Registre des congés'!$F$5:$F$200,"Approuvé",'3. Registre des congés'!$C$5:$C$200,"&lt;="&amp;('1. Configuration'!$C$9+(25-1)*7+6),'3. Registre des congés'!$D$5:$D$200,"&gt;="&amp;('1. Configuration'!$C$9+(25-1)*7)))</f>
        <v/>
      </c>
      <c r="AA15" s="106">
        <f>IF($A15="","",COUNTIFS('3. Registre des congés'!$A$5:$A$200,$A15,'3. Registre des congés'!$F$5:$F$200,"Approuvé",'3. Registre des congés'!$C$5:$C$200,"&lt;="&amp;('1. Configuration'!$C$9+(26-1)*7+6),'3. Registre des congés'!$D$5:$D$200,"&gt;="&amp;('1. Configuration'!$C$9+(26-1)*7)))</f>
        <v/>
      </c>
      <c r="AB15" s="106">
        <f>IF($A15="","",COUNTIFS('3. Registre des congés'!$A$5:$A$200,$A15,'3. Registre des congés'!$F$5:$F$200,"Approuvé",'3. Registre des congés'!$C$5:$C$200,"&lt;="&amp;('1. Configuration'!$C$9+(27-1)*7+6),'3. Registre des congés'!$D$5:$D$200,"&gt;="&amp;('1. Configuration'!$C$9+(27-1)*7)))</f>
        <v/>
      </c>
      <c r="AC15" s="106">
        <f>IF($A15="","",COUNTIFS('3. Registre des congés'!$A$5:$A$200,$A15,'3. Registre des congés'!$F$5:$F$200,"Approuvé",'3. Registre des congés'!$C$5:$C$200,"&lt;="&amp;('1. Configuration'!$C$9+(28-1)*7+6),'3. Registre des congés'!$D$5:$D$200,"&gt;="&amp;('1. Configuration'!$C$9+(28-1)*7)))</f>
        <v/>
      </c>
      <c r="AD15" s="106">
        <f>IF($A15="","",COUNTIFS('3. Registre des congés'!$A$5:$A$200,$A15,'3. Registre des congés'!$F$5:$F$200,"Approuvé",'3. Registre des congés'!$C$5:$C$200,"&lt;="&amp;('1. Configuration'!$C$9+(29-1)*7+6),'3. Registre des congés'!$D$5:$D$200,"&gt;="&amp;('1. Configuration'!$C$9+(29-1)*7)))</f>
        <v/>
      </c>
      <c r="AE15" s="106">
        <f>IF($A15="","",COUNTIFS('3. Registre des congés'!$A$5:$A$200,$A15,'3. Registre des congés'!$F$5:$F$200,"Approuvé",'3. Registre des congés'!$C$5:$C$200,"&lt;="&amp;('1. Configuration'!$C$9+(30-1)*7+6),'3. Registre des congés'!$D$5:$D$200,"&gt;="&amp;('1. Configuration'!$C$9+(30-1)*7)))</f>
        <v/>
      </c>
      <c r="AF15" s="106">
        <f>IF($A15="","",COUNTIFS('3. Registre des congés'!$A$5:$A$200,$A15,'3. Registre des congés'!$F$5:$F$200,"Approuvé",'3. Registre des congés'!$C$5:$C$200,"&lt;="&amp;('1. Configuration'!$C$9+(31-1)*7+6),'3. Registre des congés'!$D$5:$D$200,"&gt;="&amp;('1. Configuration'!$C$9+(31-1)*7)))</f>
        <v/>
      </c>
      <c r="AG15" s="106">
        <f>IF($A15="","",COUNTIFS('3. Registre des congés'!$A$5:$A$200,$A15,'3. Registre des congés'!$F$5:$F$200,"Approuvé",'3. Registre des congés'!$C$5:$C$200,"&lt;="&amp;('1. Configuration'!$C$9+(32-1)*7+6),'3. Registre des congés'!$D$5:$D$200,"&gt;="&amp;('1. Configuration'!$C$9+(32-1)*7)))</f>
        <v/>
      </c>
      <c r="AH15" s="106">
        <f>IF($A15="","",COUNTIFS('3. Registre des congés'!$A$5:$A$200,$A15,'3. Registre des congés'!$F$5:$F$200,"Approuvé",'3. Registre des congés'!$C$5:$C$200,"&lt;="&amp;('1. Configuration'!$C$9+(33-1)*7+6),'3. Registre des congés'!$D$5:$D$200,"&gt;="&amp;('1. Configuration'!$C$9+(33-1)*7)))</f>
        <v/>
      </c>
      <c r="AI15" s="106">
        <f>IF($A15="","",COUNTIFS('3. Registre des congés'!$A$5:$A$200,$A15,'3. Registre des congés'!$F$5:$F$200,"Approuvé",'3. Registre des congés'!$C$5:$C$200,"&lt;="&amp;('1. Configuration'!$C$9+(34-1)*7+6),'3. Registre des congés'!$D$5:$D$200,"&gt;="&amp;('1. Configuration'!$C$9+(34-1)*7)))</f>
        <v/>
      </c>
      <c r="AJ15" s="106">
        <f>IF($A15="","",COUNTIFS('3. Registre des congés'!$A$5:$A$200,$A15,'3. Registre des congés'!$F$5:$F$200,"Approuvé",'3. Registre des congés'!$C$5:$C$200,"&lt;="&amp;('1. Configuration'!$C$9+(35-1)*7+6),'3. Registre des congés'!$D$5:$D$200,"&gt;="&amp;('1. Configuration'!$C$9+(35-1)*7)))</f>
        <v/>
      </c>
      <c r="AK15" s="106">
        <f>IF($A15="","",COUNTIFS('3. Registre des congés'!$A$5:$A$200,$A15,'3. Registre des congés'!$F$5:$F$200,"Approuvé",'3. Registre des congés'!$C$5:$C$200,"&lt;="&amp;('1. Configuration'!$C$9+(36-1)*7+6),'3. Registre des congés'!$D$5:$D$200,"&gt;="&amp;('1. Configuration'!$C$9+(36-1)*7)))</f>
        <v/>
      </c>
      <c r="AL15" s="106">
        <f>IF($A15="","",COUNTIFS('3. Registre des congés'!$A$5:$A$200,$A15,'3. Registre des congés'!$F$5:$F$200,"Approuvé",'3. Registre des congés'!$C$5:$C$200,"&lt;="&amp;('1. Configuration'!$C$9+(37-1)*7+6),'3. Registre des congés'!$D$5:$D$200,"&gt;="&amp;('1. Configuration'!$C$9+(37-1)*7)))</f>
        <v/>
      </c>
      <c r="AM15" s="106">
        <f>IF($A15="","",COUNTIFS('3. Registre des congés'!$A$5:$A$200,$A15,'3. Registre des congés'!$F$5:$F$200,"Approuvé",'3. Registre des congés'!$C$5:$C$200,"&lt;="&amp;('1. Configuration'!$C$9+(38-1)*7+6),'3. Registre des congés'!$D$5:$D$200,"&gt;="&amp;('1. Configuration'!$C$9+(38-1)*7)))</f>
        <v/>
      </c>
      <c r="AN15" s="106">
        <f>IF($A15="","",COUNTIFS('3. Registre des congés'!$A$5:$A$200,$A15,'3. Registre des congés'!$F$5:$F$200,"Approuvé",'3. Registre des congés'!$C$5:$C$200,"&lt;="&amp;('1. Configuration'!$C$9+(39-1)*7+6),'3. Registre des congés'!$D$5:$D$200,"&gt;="&amp;('1. Configuration'!$C$9+(39-1)*7)))</f>
        <v/>
      </c>
      <c r="AO15" s="106">
        <f>IF($A15="","",COUNTIFS('3. Registre des congés'!$A$5:$A$200,$A15,'3. Registre des congés'!$F$5:$F$200,"Approuvé",'3. Registre des congés'!$C$5:$C$200,"&lt;="&amp;('1. Configuration'!$C$9+(40-1)*7+6),'3. Registre des congés'!$D$5:$D$200,"&gt;="&amp;('1. Configuration'!$C$9+(40-1)*7)))</f>
        <v/>
      </c>
      <c r="AP15" s="106">
        <f>IF($A15="","",COUNTIFS('3. Registre des congés'!$A$5:$A$200,$A15,'3. Registre des congés'!$F$5:$F$200,"Approuvé",'3. Registre des congés'!$C$5:$C$200,"&lt;="&amp;('1. Configuration'!$C$9+(41-1)*7+6),'3. Registre des congés'!$D$5:$D$200,"&gt;="&amp;('1. Configuration'!$C$9+(41-1)*7)))</f>
        <v/>
      </c>
      <c r="AQ15" s="106">
        <f>IF($A15="","",COUNTIFS('3. Registre des congés'!$A$5:$A$200,$A15,'3. Registre des congés'!$F$5:$F$200,"Approuvé",'3. Registre des congés'!$C$5:$C$200,"&lt;="&amp;('1. Configuration'!$C$9+(42-1)*7+6),'3. Registre des congés'!$D$5:$D$200,"&gt;="&amp;('1. Configuration'!$C$9+(42-1)*7)))</f>
        <v/>
      </c>
      <c r="AR15" s="106">
        <f>IF($A15="","",COUNTIFS('3. Registre des congés'!$A$5:$A$200,$A15,'3. Registre des congés'!$F$5:$F$200,"Approuvé",'3. Registre des congés'!$C$5:$C$200,"&lt;="&amp;('1. Configuration'!$C$9+(43-1)*7+6),'3. Registre des congés'!$D$5:$D$200,"&gt;="&amp;('1. Configuration'!$C$9+(43-1)*7)))</f>
        <v/>
      </c>
      <c r="AS15" s="106">
        <f>IF($A15="","",COUNTIFS('3. Registre des congés'!$A$5:$A$200,$A15,'3. Registre des congés'!$F$5:$F$200,"Approuvé",'3. Registre des congés'!$C$5:$C$200,"&lt;="&amp;('1. Configuration'!$C$9+(44-1)*7+6),'3. Registre des congés'!$D$5:$D$200,"&gt;="&amp;('1. Configuration'!$C$9+(44-1)*7)))</f>
        <v/>
      </c>
      <c r="AT15" s="106">
        <f>IF($A15="","",COUNTIFS('3. Registre des congés'!$A$5:$A$200,$A15,'3. Registre des congés'!$F$5:$F$200,"Approuvé",'3. Registre des congés'!$C$5:$C$200,"&lt;="&amp;('1. Configuration'!$C$9+(45-1)*7+6),'3. Registre des congés'!$D$5:$D$200,"&gt;="&amp;('1. Configuration'!$C$9+(45-1)*7)))</f>
        <v/>
      </c>
      <c r="AU15" s="106">
        <f>IF($A15="","",COUNTIFS('3. Registre des congés'!$A$5:$A$200,$A15,'3. Registre des congés'!$F$5:$F$200,"Approuvé",'3. Registre des congés'!$C$5:$C$200,"&lt;="&amp;('1. Configuration'!$C$9+(46-1)*7+6),'3. Registre des congés'!$D$5:$D$200,"&gt;="&amp;('1. Configuration'!$C$9+(46-1)*7)))</f>
        <v/>
      </c>
      <c r="AV15" s="106">
        <f>IF($A15="","",COUNTIFS('3. Registre des congés'!$A$5:$A$200,$A15,'3. Registre des congés'!$F$5:$F$200,"Approuvé",'3. Registre des congés'!$C$5:$C$200,"&lt;="&amp;('1. Configuration'!$C$9+(47-1)*7+6),'3. Registre des congés'!$D$5:$D$200,"&gt;="&amp;('1. Configuration'!$C$9+(47-1)*7)))</f>
        <v/>
      </c>
      <c r="AW15" s="106">
        <f>IF($A15="","",COUNTIFS('3. Registre des congés'!$A$5:$A$200,$A15,'3. Registre des congés'!$F$5:$F$200,"Approuvé",'3. Registre des congés'!$C$5:$C$200,"&lt;="&amp;('1. Configuration'!$C$9+(48-1)*7+6),'3. Registre des congés'!$D$5:$D$200,"&gt;="&amp;('1. Configuration'!$C$9+(48-1)*7)))</f>
        <v/>
      </c>
      <c r="AX15" s="106">
        <f>IF($A15="","",COUNTIFS('3. Registre des congés'!$A$5:$A$200,$A15,'3. Registre des congés'!$F$5:$F$200,"Approuvé",'3. Registre des congés'!$C$5:$C$200,"&lt;="&amp;('1. Configuration'!$C$9+(49-1)*7+6),'3. Registre des congés'!$D$5:$D$200,"&gt;="&amp;('1. Configuration'!$C$9+(49-1)*7)))</f>
        <v/>
      </c>
      <c r="AY15" s="106">
        <f>IF($A15="","",COUNTIFS('3. Registre des congés'!$A$5:$A$200,$A15,'3. Registre des congés'!$F$5:$F$200,"Approuvé",'3. Registre des congés'!$C$5:$C$200,"&lt;="&amp;('1. Configuration'!$C$9+(50-1)*7+6),'3. Registre des congés'!$D$5:$D$200,"&gt;="&amp;('1. Configuration'!$C$9+(50-1)*7)))</f>
        <v/>
      </c>
      <c r="AZ15" s="106">
        <f>IF($A15="","",COUNTIFS('3. Registre des congés'!$A$5:$A$200,$A15,'3. Registre des congés'!$F$5:$F$200,"Approuvé",'3. Registre des congés'!$C$5:$C$200,"&lt;="&amp;('1. Configuration'!$C$9+(51-1)*7+6),'3. Registre des congés'!$D$5:$D$200,"&gt;="&amp;('1. Configuration'!$C$9+(51-1)*7)))</f>
        <v/>
      </c>
      <c r="BA15" s="106">
        <f>IF($A15="","",COUNTIFS('3. Registre des congés'!$A$5:$A$200,$A15,'3. Registre des congés'!$F$5:$F$200,"Approuvé",'3. Registre des congés'!$C$5:$C$200,"&lt;="&amp;('1. Configuration'!$C$9+(52-1)*7+6),'3. Registre des congés'!$D$5:$D$200,"&gt;="&amp;('1. Configuration'!$C$9+(52-1)*7)))</f>
        <v/>
      </c>
    </row>
    <row r="16" ht="18" customHeight="1" s="55">
      <c r="A16" s="105">
        <f>IF('2. Employés'!A16="","",'2. Employés'!A16)</f>
        <v/>
      </c>
      <c r="B16" s="106">
        <f>IF($A16="","",COUNTIFS('3. Registre des congés'!$A$5:$A$200,$A16,'3. Registre des congés'!$F$5:$F$200,"Approuvé",'3. Registre des congés'!$C$5:$C$200,"&lt;="&amp;('1. Configuration'!$C$9+(1-1)*7+6),'3. Registre des congés'!$D$5:$D$200,"&gt;="&amp;('1. Configuration'!$C$9+(1-1)*7)))</f>
        <v/>
      </c>
      <c r="C16" s="106">
        <f>IF($A16="","",COUNTIFS('3. Registre des congés'!$A$5:$A$200,$A16,'3. Registre des congés'!$F$5:$F$200,"Approuvé",'3. Registre des congés'!$C$5:$C$200,"&lt;="&amp;('1. Configuration'!$C$9+(2-1)*7+6),'3. Registre des congés'!$D$5:$D$200,"&gt;="&amp;('1. Configuration'!$C$9+(2-1)*7)))</f>
        <v/>
      </c>
      <c r="D16" s="106">
        <f>IF($A16="","",COUNTIFS('3. Registre des congés'!$A$5:$A$200,$A16,'3. Registre des congés'!$F$5:$F$200,"Approuvé",'3. Registre des congés'!$C$5:$C$200,"&lt;="&amp;('1. Configuration'!$C$9+(3-1)*7+6),'3. Registre des congés'!$D$5:$D$200,"&gt;="&amp;('1. Configuration'!$C$9+(3-1)*7)))</f>
        <v/>
      </c>
      <c r="E16" s="106">
        <f>IF($A16="","",COUNTIFS('3. Registre des congés'!$A$5:$A$200,$A16,'3. Registre des congés'!$F$5:$F$200,"Approuvé",'3. Registre des congés'!$C$5:$C$200,"&lt;="&amp;('1. Configuration'!$C$9+(4-1)*7+6),'3. Registre des congés'!$D$5:$D$200,"&gt;="&amp;('1. Configuration'!$C$9+(4-1)*7)))</f>
        <v/>
      </c>
      <c r="F16" s="106">
        <f>IF($A16="","",COUNTIFS('3. Registre des congés'!$A$5:$A$200,$A16,'3. Registre des congés'!$F$5:$F$200,"Approuvé",'3. Registre des congés'!$C$5:$C$200,"&lt;="&amp;('1. Configuration'!$C$9+(5-1)*7+6),'3. Registre des congés'!$D$5:$D$200,"&gt;="&amp;('1. Configuration'!$C$9+(5-1)*7)))</f>
        <v/>
      </c>
      <c r="G16" s="106">
        <f>IF($A16="","",COUNTIFS('3. Registre des congés'!$A$5:$A$200,$A16,'3. Registre des congés'!$F$5:$F$200,"Approuvé",'3. Registre des congés'!$C$5:$C$200,"&lt;="&amp;('1. Configuration'!$C$9+(6-1)*7+6),'3. Registre des congés'!$D$5:$D$200,"&gt;="&amp;('1. Configuration'!$C$9+(6-1)*7)))</f>
        <v/>
      </c>
      <c r="H16" s="106">
        <f>IF($A16="","",COUNTIFS('3. Registre des congés'!$A$5:$A$200,$A16,'3. Registre des congés'!$F$5:$F$200,"Approuvé",'3. Registre des congés'!$C$5:$C$200,"&lt;="&amp;('1. Configuration'!$C$9+(7-1)*7+6),'3. Registre des congés'!$D$5:$D$200,"&gt;="&amp;('1. Configuration'!$C$9+(7-1)*7)))</f>
        <v/>
      </c>
      <c r="I16" s="106">
        <f>IF($A16="","",COUNTIFS('3. Registre des congés'!$A$5:$A$200,$A16,'3. Registre des congés'!$F$5:$F$200,"Approuvé",'3. Registre des congés'!$C$5:$C$200,"&lt;="&amp;('1. Configuration'!$C$9+(8-1)*7+6),'3. Registre des congés'!$D$5:$D$200,"&gt;="&amp;('1. Configuration'!$C$9+(8-1)*7)))</f>
        <v/>
      </c>
      <c r="J16" s="106">
        <f>IF($A16="","",COUNTIFS('3. Registre des congés'!$A$5:$A$200,$A16,'3. Registre des congés'!$F$5:$F$200,"Approuvé",'3. Registre des congés'!$C$5:$C$200,"&lt;="&amp;('1. Configuration'!$C$9+(9-1)*7+6),'3. Registre des congés'!$D$5:$D$200,"&gt;="&amp;('1. Configuration'!$C$9+(9-1)*7)))</f>
        <v/>
      </c>
      <c r="K16" s="106">
        <f>IF($A16="","",COUNTIFS('3. Registre des congés'!$A$5:$A$200,$A16,'3. Registre des congés'!$F$5:$F$200,"Approuvé",'3. Registre des congés'!$C$5:$C$200,"&lt;="&amp;('1. Configuration'!$C$9+(10-1)*7+6),'3. Registre des congés'!$D$5:$D$200,"&gt;="&amp;('1. Configuration'!$C$9+(10-1)*7)))</f>
        <v/>
      </c>
      <c r="L16" s="106">
        <f>IF($A16="","",COUNTIFS('3. Registre des congés'!$A$5:$A$200,$A16,'3. Registre des congés'!$F$5:$F$200,"Approuvé",'3. Registre des congés'!$C$5:$C$200,"&lt;="&amp;('1. Configuration'!$C$9+(11-1)*7+6),'3. Registre des congés'!$D$5:$D$200,"&gt;="&amp;('1. Configuration'!$C$9+(11-1)*7)))</f>
        <v/>
      </c>
      <c r="M16" s="106">
        <f>IF($A16="","",COUNTIFS('3. Registre des congés'!$A$5:$A$200,$A16,'3. Registre des congés'!$F$5:$F$200,"Approuvé",'3. Registre des congés'!$C$5:$C$200,"&lt;="&amp;('1. Configuration'!$C$9+(12-1)*7+6),'3. Registre des congés'!$D$5:$D$200,"&gt;="&amp;('1. Configuration'!$C$9+(12-1)*7)))</f>
        <v/>
      </c>
      <c r="N16" s="106">
        <f>IF($A16="","",COUNTIFS('3. Registre des congés'!$A$5:$A$200,$A16,'3. Registre des congés'!$F$5:$F$200,"Approuvé",'3. Registre des congés'!$C$5:$C$200,"&lt;="&amp;('1. Configuration'!$C$9+(13-1)*7+6),'3. Registre des congés'!$D$5:$D$200,"&gt;="&amp;('1. Configuration'!$C$9+(13-1)*7)))</f>
        <v/>
      </c>
      <c r="O16" s="106">
        <f>IF($A16="","",COUNTIFS('3. Registre des congés'!$A$5:$A$200,$A16,'3. Registre des congés'!$F$5:$F$200,"Approuvé",'3. Registre des congés'!$C$5:$C$200,"&lt;="&amp;('1. Configuration'!$C$9+(14-1)*7+6),'3. Registre des congés'!$D$5:$D$200,"&gt;="&amp;('1. Configuration'!$C$9+(14-1)*7)))</f>
        <v/>
      </c>
      <c r="P16" s="106">
        <f>IF($A16="","",COUNTIFS('3. Registre des congés'!$A$5:$A$200,$A16,'3. Registre des congés'!$F$5:$F$200,"Approuvé",'3. Registre des congés'!$C$5:$C$200,"&lt;="&amp;('1. Configuration'!$C$9+(15-1)*7+6),'3. Registre des congés'!$D$5:$D$200,"&gt;="&amp;('1. Configuration'!$C$9+(15-1)*7)))</f>
        <v/>
      </c>
      <c r="Q16" s="106">
        <f>IF($A16="","",COUNTIFS('3. Registre des congés'!$A$5:$A$200,$A16,'3. Registre des congés'!$F$5:$F$200,"Approuvé",'3. Registre des congés'!$C$5:$C$200,"&lt;="&amp;('1. Configuration'!$C$9+(16-1)*7+6),'3. Registre des congés'!$D$5:$D$200,"&gt;="&amp;('1. Configuration'!$C$9+(16-1)*7)))</f>
        <v/>
      </c>
      <c r="R16" s="106">
        <f>IF($A16="","",COUNTIFS('3. Registre des congés'!$A$5:$A$200,$A16,'3. Registre des congés'!$F$5:$F$200,"Approuvé",'3. Registre des congés'!$C$5:$C$200,"&lt;="&amp;('1. Configuration'!$C$9+(17-1)*7+6),'3. Registre des congés'!$D$5:$D$200,"&gt;="&amp;('1. Configuration'!$C$9+(17-1)*7)))</f>
        <v/>
      </c>
      <c r="S16" s="106">
        <f>IF($A16="","",COUNTIFS('3. Registre des congés'!$A$5:$A$200,$A16,'3. Registre des congés'!$F$5:$F$200,"Approuvé",'3. Registre des congés'!$C$5:$C$200,"&lt;="&amp;('1. Configuration'!$C$9+(18-1)*7+6),'3. Registre des congés'!$D$5:$D$200,"&gt;="&amp;('1. Configuration'!$C$9+(18-1)*7)))</f>
        <v/>
      </c>
      <c r="T16" s="106">
        <f>IF($A16="","",COUNTIFS('3. Registre des congés'!$A$5:$A$200,$A16,'3. Registre des congés'!$F$5:$F$200,"Approuvé",'3. Registre des congés'!$C$5:$C$200,"&lt;="&amp;('1. Configuration'!$C$9+(19-1)*7+6),'3. Registre des congés'!$D$5:$D$200,"&gt;="&amp;('1. Configuration'!$C$9+(19-1)*7)))</f>
        <v/>
      </c>
      <c r="U16" s="106">
        <f>IF($A16="","",COUNTIFS('3. Registre des congés'!$A$5:$A$200,$A16,'3. Registre des congés'!$F$5:$F$200,"Approuvé",'3. Registre des congés'!$C$5:$C$200,"&lt;="&amp;('1. Configuration'!$C$9+(20-1)*7+6),'3. Registre des congés'!$D$5:$D$200,"&gt;="&amp;('1. Configuration'!$C$9+(20-1)*7)))</f>
        <v/>
      </c>
      <c r="V16" s="106">
        <f>IF($A16="","",COUNTIFS('3. Registre des congés'!$A$5:$A$200,$A16,'3. Registre des congés'!$F$5:$F$200,"Approuvé",'3. Registre des congés'!$C$5:$C$200,"&lt;="&amp;('1. Configuration'!$C$9+(21-1)*7+6),'3. Registre des congés'!$D$5:$D$200,"&gt;="&amp;('1. Configuration'!$C$9+(21-1)*7)))</f>
        <v/>
      </c>
      <c r="W16" s="106">
        <f>IF($A16="","",COUNTIFS('3. Registre des congés'!$A$5:$A$200,$A16,'3. Registre des congés'!$F$5:$F$200,"Approuvé",'3. Registre des congés'!$C$5:$C$200,"&lt;="&amp;('1. Configuration'!$C$9+(22-1)*7+6),'3. Registre des congés'!$D$5:$D$200,"&gt;="&amp;('1. Configuration'!$C$9+(22-1)*7)))</f>
        <v/>
      </c>
      <c r="X16" s="106">
        <f>IF($A16="","",COUNTIFS('3. Registre des congés'!$A$5:$A$200,$A16,'3. Registre des congés'!$F$5:$F$200,"Approuvé",'3. Registre des congés'!$C$5:$C$200,"&lt;="&amp;('1. Configuration'!$C$9+(23-1)*7+6),'3. Registre des congés'!$D$5:$D$200,"&gt;="&amp;('1. Configuration'!$C$9+(23-1)*7)))</f>
        <v/>
      </c>
      <c r="Y16" s="106">
        <f>IF($A16="","",COUNTIFS('3. Registre des congés'!$A$5:$A$200,$A16,'3. Registre des congés'!$F$5:$F$200,"Approuvé",'3. Registre des congés'!$C$5:$C$200,"&lt;="&amp;('1. Configuration'!$C$9+(24-1)*7+6),'3. Registre des congés'!$D$5:$D$200,"&gt;="&amp;('1. Configuration'!$C$9+(24-1)*7)))</f>
        <v/>
      </c>
      <c r="Z16" s="106">
        <f>IF($A16="","",COUNTIFS('3. Registre des congés'!$A$5:$A$200,$A16,'3. Registre des congés'!$F$5:$F$200,"Approuvé",'3. Registre des congés'!$C$5:$C$200,"&lt;="&amp;('1. Configuration'!$C$9+(25-1)*7+6),'3. Registre des congés'!$D$5:$D$200,"&gt;="&amp;('1. Configuration'!$C$9+(25-1)*7)))</f>
        <v/>
      </c>
      <c r="AA16" s="106">
        <f>IF($A16="","",COUNTIFS('3. Registre des congés'!$A$5:$A$200,$A16,'3. Registre des congés'!$F$5:$F$200,"Approuvé",'3. Registre des congés'!$C$5:$C$200,"&lt;="&amp;('1. Configuration'!$C$9+(26-1)*7+6),'3. Registre des congés'!$D$5:$D$200,"&gt;="&amp;('1. Configuration'!$C$9+(26-1)*7)))</f>
        <v/>
      </c>
      <c r="AB16" s="106">
        <f>IF($A16="","",COUNTIFS('3. Registre des congés'!$A$5:$A$200,$A16,'3. Registre des congés'!$F$5:$F$200,"Approuvé",'3. Registre des congés'!$C$5:$C$200,"&lt;="&amp;('1. Configuration'!$C$9+(27-1)*7+6),'3. Registre des congés'!$D$5:$D$200,"&gt;="&amp;('1. Configuration'!$C$9+(27-1)*7)))</f>
        <v/>
      </c>
      <c r="AC16" s="106">
        <f>IF($A16="","",COUNTIFS('3. Registre des congés'!$A$5:$A$200,$A16,'3. Registre des congés'!$F$5:$F$200,"Approuvé",'3. Registre des congés'!$C$5:$C$200,"&lt;="&amp;('1. Configuration'!$C$9+(28-1)*7+6),'3. Registre des congés'!$D$5:$D$200,"&gt;="&amp;('1. Configuration'!$C$9+(28-1)*7)))</f>
        <v/>
      </c>
      <c r="AD16" s="106">
        <f>IF($A16="","",COUNTIFS('3. Registre des congés'!$A$5:$A$200,$A16,'3. Registre des congés'!$F$5:$F$200,"Approuvé",'3. Registre des congés'!$C$5:$C$200,"&lt;="&amp;('1. Configuration'!$C$9+(29-1)*7+6),'3. Registre des congés'!$D$5:$D$200,"&gt;="&amp;('1. Configuration'!$C$9+(29-1)*7)))</f>
        <v/>
      </c>
      <c r="AE16" s="106">
        <f>IF($A16="","",COUNTIFS('3. Registre des congés'!$A$5:$A$200,$A16,'3. Registre des congés'!$F$5:$F$200,"Approuvé",'3. Registre des congés'!$C$5:$C$200,"&lt;="&amp;('1. Configuration'!$C$9+(30-1)*7+6),'3. Registre des congés'!$D$5:$D$200,"&gt;="&amp;('1. Configuration'!$C$9+(30-1)*7)))</f>
        <v/>
      </c>
      <c r="AF16" s="106">
        <f>IF($A16="","",COUNTIFS('3. Registre des congés'!$A$5:$A$200,$A16,'3. Registre des congés'!$F$5:$F$200,"Approuvé",'3. Registre des congés'!$C$5:$C$200,"&lt;="&amp;('1. Configuration'!$C$9+(31-1)*7+6),'3. Registre des congés'!$D$5:$D$200,"&gt;="&amp;('1. Configuration'!$C$9+(31-1)*7)))</f>
        <v/>
      </c>
      <c r="AG16" s="106">
        <f>IF($A16="","",COUNTIFS('3. Registre des congés'!$A$5:$A$200,$A16,'3. Registre des congés'!$F$5:$F$200,"Approuvé",'3. Registre des congés'!$C$5:$C$200,"&lt;="&amp;('1. Configuration'!$C$9+(32-1)*7+6),'3. Registre des congés'!$D$5:$D$200,"&gt;="&amp;('1. Configuration'!$C$9+(32-1)*7)))</f>
        <v/>
      </c>
      <c r="AH16" s="106">
        <f>IF($A16="","",COUNTIFS('3. Registre des congés'!$A$5:$A$200,$A16,'3. Registre des congés'!$F$5:$F$200,"Approuvé",'3. Registre des congés'!$C$5:$C$200,"&lt;="&amp;('1. Configuration'!$C$9+(33-1)*7+6),'3. Registre des congés'!$D$5:$D$200,"&gt;="&amp;('1. Configuration'!$C$9+(33-1)*7)))</f>
        <v/>
      </c>
      <c r="AI16" s="106">
        <f>IF($A16="","",COUNTIFS('3. Registre des congés'!$A$5:$A$200,$A16,'3. Registre des congés'!$F$5:$F$200,"Approuvé",'3. Registre des congés'!$C$5:$C$200,"&lt;="&amp;('1. Configuration'!$C$9+(34-1)*7+6),'3. Registre des congés'!$D$5:$D$200,"&gt;="&amp;('1. Configuration'!$C$9+(34-1)*7)))</f>
        <v/>
      </c>
      <c r="AJ16" s="106">
        <f>IF($A16="","",COUNTIFS('3. Registre des congés'!$A$5:$A$200,$A16,'3. Registre des congés'!$F$5:$F$200,"Approuvé",'3. Registre des congés'!$C$5:$C$200,"&lt;="&amp;('1. Configuration'!$C$9+(35-1)*7+6),'3. Registre des congés'!$D$5:$D$200,"&gt;="&amp;('1. Configuration'!$C$9+(35-1)*7)))</f>
        <v/>
      </c>
      <c r="AK16" s="106">
        <f>IF($A16="","",COUNTIFS('3. Registre des congés'!$A$5:$A$200,$A16,'3. Registre des congés'!$F$5:$F$200,"Approuvé",'3. Registre des congés'!$C$5:$C$200,"&lt;="&amp;('1. Configuration'!$C$9+(36-1)*7+6),'3. Registre des congés'!$D$5:$D$200,"&gt;="&amp;('1. Configuration'!$C$9+(36-1)*7)))</f>
        <v/>
      </c>
      <c r="AL16" s="106">
        <f>IF($A16="","",COUNTIFS('3. Registre des congés'!$A$5:$A$200,$A16,'3. Registre des congés'!$F$5:$F$200,"Approuvé",'3. Registre des congés'!$C$5:$C$200,"&lt;="&amp;('1. Configuration'!$C$9+(37-1)*7+6),'3. Registre des congés'!$D$5:$D$200,"&gt;="&amp;('1. Configuration'!$C$9+(37-1)*7)))</f>
        <v/>
      </c>
      <c r="AM16" s="106">
        <f>IF($A16="","",COUNTIFS('3. Registre des congés'!$A$5:$A$200,$A16,'3. Registre des congés'!$F$5:$F$200,"Approuvé",'3. Registre des congés'!$C$5:$C$200,"&lt;="&amp;('1. Configuration'!$C$9+(38-1)*7+6),'3. Registre des congés'!$D$5:$D$200,"&gt;="&amp;('1. Configuration'!$C$9+(38-1)*7)))</f>
        <v/>
      </c>
      <c r="AN16" s="106">
        <f>IF($A16="","",COUNTIFS('3. Registre des congés'!$A$5:$A$200,$A16,'3. Registre des congés'!$F$5:$F$200,"Approuvé",'3. Registre des congés'!$C$5:$C$200,"&lt;="&amp;('1. Configuration'!$C$9+(39-1)*7+6),'3. Registre des congés'!$D$5:$D$200,"&gt;="&amp;('1. Configuration'!$C$9+(39-1)*7)))</f>
        <v/>
      </c>
      <c r="AO16" s="106">
        <f>IF($A16="","",COUNTIFS('3. Registre des congés'!$A$5:$A$200,$A16,'3. Registre des congés'!$F$5:$F$200,"Approuvé",'3. Registre des congés'!$C$5:$C$200,"&lt;="&amp;('1. Configuration'!$C$9+(40-1)*7+6),'3. Registre des congés'!$D$5:$D$200,"&gt;="&amp;('1. Configuration'!$C$9+(40-1)*7)))</f>
        <v/>
      </c>
      <c r="AP16" s="106">
        <f>IF($A16="","",COUNTIFS('3. Registre des congés'!$A$5:$A$200,$A16,'3. Registre des congés'!$F$5:$F$200,"Approuvé",'3. Registre des congés'!$C$5:$C$200,"&lt;="&amp;('1. Configuration'!$C$9+(41-1)*7+6),'3. Registre des congés'!$D$5:$D$200,"&gt;="&amp;('1. Configuration'!$C$9+(41-1)*7)))</f>
        <v/>
      </c>
      <c r="AQ16" s="106">
        <f>IF($A16="","",COUNTIFS('3. Registre des congés'!$A$5:$A$200,$A16,'3. Registre des congés'!$F$5:$F$200,"Approuvé",'3. Registre des congés'!$C$5:$C$200,"&lt;="&amp;('1. Configuration'!$C$9+(42-1)*7+6),'3. Registre des congés'!$D$5:$D$200,"&gt;="&amp;('1. Configuration'!$C$9+(42-1)*7)))</f>
        <v/>
      </c>
      <c r="AR16" s="106">
        <f>IF($A16="","",COUNTIFS('3. Registre des congés'!$A$5:$A$200,$A16,'3. Registre des congés'!$F$5:$F$200,"Approuvé",'3. Registre des congés'!$C$5:$C$200,"&lt;="&amp;('1. Configuration'!$C$9+(43-1)*7+6),'3. Registre des congés'!$D$5:$D$200,"&gt;="&amp;('1. Configuration'!$C$9+(43-1)*7)))</f>
        <v/>
      </c>
      <c r="AS16" s="106">
        <f>IF($A16="","",COUNTIFS('3. Registre des congés'!$A$5:$A$200,$A16,'3. Registre des congés'!$F$5:$F$200,"Approuvé",'3. Registre des congés'!$C$5:$C$200,"&lt;="&amp;('1. Configuration'!$C$9+(44-1)*7+6),'3. Registre des congés'!$D$5:$D$200,"&gt;="&amp;('1. Configuration'!$C$9+(44-1)*7)))</f>
        <v/>
      </c>
      <c r="AT16" s="106">
        <f>IF($A16="","",COUNTIFS('3. Registre des congés'!$A$5:$A$200,$A16,'3. Registre des congés'!$F$5:$F$200,"Approuvé",'3. Registre des congés'!$C$5:$C$200,"&lt;="&amp;('1. Configuration'!$C$9+(45-1)*7+6),'3. Registre des congés'!$D$5:$D$200,"&gt;="&amp;('1. Configuration'!$C$9+(45-1)*7)))</f>
        <v/>
      </c>
      <c r="AU16" s="106">
        <f>IF($A16="","",COUNTIFS('3. Registre des congés'!$A$5:$A$200,$A16,'3. Registre des congés'!$F$5:$F$200,"Approuvé",'3. Registre des congés'!$C$5:$C$200,"&lt;="&amp;('1. Configuration'!$C$9+(46-1)*7+6),'3. Registre des congés'!$D$5:$D$200,"&gt;="&amp;('1. Configuration'!$C$9+(46-1)*7)))</f>
        <v/>
      </c>
      <c r="AV16" s="106">
        <f>IF($A16="","",COUNTIFS('3. Registre des congés'!$A$5:$A$200,$A16,'3. Registre des congés'!$F$5:$F$200,"Approuvé",'3. Registre des congés'!$C$5:$C$200,"&lt;="&amp;('1. Configuration'!$C$9+(47-1)*7+6),'3. Registre des congés'!$D$5:$D$200,"&gt;="&amp;('1. Configuration'!$C$9+(47-1)*7)))</f>
        <v/>
      </c>
      <c r="AW16" s="106">
        <f>IF($A16="","",COUNTIFS('3. Registre des congés'!$A$5:$A$200,$A16,'3. Registre des congés'!$F$5:$F$200,"Approuvé",'3. Registre des congés'!$C$5:$C$200,"&lt;="&amp;('1. Configuration'!$C$9+(48-1)*7+6),'3. Registre des congés'!$D$5:$D$200,"&gt;="&amp;('1. Configuration'!$C$9+(48-1)*7)))</f>
        <v/>
      </c>
      <c r="AX16" s="106">
        <f>IF($A16="","",COUNTIFS('3. Registre des congés'!$A$5:$A$200,$A16,'3. Registre des congés'!$F$5:$F$200,"Approuvé",'3. Registre des congés'!$C$5:$C$200,"&lt;="&amp;('1. Configuration'!$C$9+(49-1)*7+6),'3. Registre des congés'!$D$5:$D$200,"&gt;="&amp;('1. Configuration'!$C$9+(49-1)*7)))</f>
        <v/>
      </c>
      <c r="AY16" s="106">
        <f>IF($A16="","",COUNTIFS('3. Registre des congés'!$A$5:$A$200,$A16,'3. Registre des congés'!$F$5:$F$200,"Approuvé",'3. Registre des congés'!$C$5:$C$200,"&lt;="&amp;('1. Configuration'!$C$9+(50-1)*7+6),'3. Registre des congés'!$D$5:$D$200,"&gt;="&amp;('1. Configuration'!$C$9+(50-1)*7)))</f>
        <v/>
      </c>
      <c r="AZ16" s="106">
        <f>IF($A16="","",COUNTIFS('3. Registre des congés'!$A$5:$A$200,$A16,'3. Registre des congés'!$F$5:$F$200,"Approuvé",'3. Registre des congés'!$C$5:$C$200,"&lt;="&amp;('1. Configuration'!$C$9+(51-1)*7+6),'3. Registre des congés'!$D$5:$D$200,"&gt;="&amp;('1. Configuration'!$C$9+(51-1)*7)))</f>
        <v/>
      </c>
      <c r="BA16" s="106">
        <f>IF($A16="","",COUNTIFS('3. Registre des congés'!$A$5:$A$200,$A16,'3. Registre des congés'!$F$5:$F$200,"Approuvé",'3. Registre des congés'!$C$5:$C$200,"&lt;="&amp;('1. Configuration'!$C$9+(52-1)*7+6),'3. Registre des congés'!$D$5:$D$200,"&gt;="&amp;('1. Configuration'!$C$9+(52-1)*7)))</f>
        <v/>
      </c>
    </row>
    <row r="17" ht="18" customHeight="1" s="55">
      <c r="A17" s="105">
        <f>IF('2. Employés'!A17="","",'2. Employés'!A17)</f>
        <v/>
      </c>
      <c r="B17" s="106">
        <f>IF($A17="","",COUNTIFS('3. Registre des congés'!$A$5:$A$200,$A17,'3. Registre des congés'!$F$5:$F$200,"Approuvé",'3. Registre des congés'!$C$5:$C$200,"&lt;="&amp;('1. Configuration'!$C$9+(1-1)*7+6),'3. Registre des congés'!$D$5:$D$200,"&gt;="&amp;('1. Configuration'!$C$9+(1-1)*7)))</f>
        <v/>
      </c>
      <c r="C17" s="106">
        <f>IF($A17="","",COUNTIFS('3. Registre des congés'!$A$5:$A$200,$A17,'3. Registre des congés'!$F$5:$F$200,"Approuvé",'3. Registre des congés'!$C$5:$C$200,"&lt;="&amp;('1. Configuration'!$C$9+(2-1)*7+6),'3. Registre des congés'!$D$5:$D$200,"&gt;="&amp;('1. Configuration'!$C$9+(2-1)*7)))</f>
        <v/>
      </c>
      <c r="D17" s="106">
        <f>IF($A17="","",COUNTIFS('3. Registre des congés'!$A$5:$A$200,$A17,'3. Registre des congés'!$F$5:$F$200,"Approuvé",'3. Registre des congés'!$C$5:$C$200,"&lt;="&amp;('1. Configuration'!$C$9+(3-1)*7+6),'3. Registre des congés'!$D$5:$D$200,"&gt;="&amp;('1. Configuration'!$C$9+(3-1)*7)))</f>
        <v/>
      </c>
      <c r="E17" s="106">
        <f>IF($A17="","",COUNTIFS('3. Registre des congés'!$A$5:$A$200,$A17,'3. Registre des congés'!$F$5:$F$200,"Approuvé",'3. Registre des congés'!$C$5:$C$200,"&lt;="&amp;('1. Configuration'!$C$9+(4-1)*7+6),'3. Registre des congés'!$D$5:$D$200,"&gt;="&amp;('1. Configuration'!$C$9+(4-1)*7)))</f>
        <v/>
      </c>
      <c r="F17" s="106">
        <f>IF($A17="","",COUNTIFS('3. Registre des congés'!$A$5:$A$200,$A17,'3. Registre des congés'!$F$5:$F$200,"Approuvé",'3. Registre des congés'!$C$5:$C$200,"&lt;="&amp;('1. Configuration'!$C$9+(5-1)*7+6),'3. Registre des congés'!$D$5:$D$200,"&gt;="&amp;('1. Configuration'!$C$9+(5-1)*7)))</f>
        <v/>
      </c>
      <c r="G17" s="106">
        <f>IF($A17="","",COUNTIFS('3. Registre des congés'!$A$5:$A$200,$A17,'3. Registre des congés'!$F$5:$F$200,"Approuvé",'3. Registre des congés'!$C$5:$C$200,"&lt;="&amp;('1. Configuration'!$C$9+(6-1)*7+6),'3. Registre des congés'!$D$5:$D$200,"&gt;="&amp;('1. Configuration'!$C$9+(6-1)*7)))</f>
        <v/>
      </c>
      <c r="H17" s="106">
        <f>IF($A17="","",COUNTIFS('3. Registre des congés'!$A$5:$A$200,$A17,'3. Registre des congés'!$F$5:$F$200,"Approuvé",'3. Registre des congés'!$C$5:$C$200,"&lt;="&amp;('1. Configuration'!$C$9+(7-1)*7+6),'3. Registre des congés'!$D$5:$D$200,"&gt;="&amp;('1. Configuration'!$C$9+(7-1)*7)))</f>
        <v/>
      </c>
      <c r="I17" s="106">
        <f>IF($A17="","",COUNTIFS('3. Registre des congés'!$A$5:$A$200,$A17,'3. Registre des congés'!$F$5:$F$200,"Approuvé",'3. Registre des congés'!$C$5:$C$200,"&lt;="&amp;('1. Configuration'!$C$9+(8-1)*7+6),'3. Registre des congés'!$D$5:$D$200,"&gt;="&amp;('1. Configuration'!$C$9+(8-1)*7)))</f>
        <v/>
      </c>
      <c r="J17" s="106">
        <f>IF($A17="","",COUNTIFS('3. Registre des congés'!$A$5:$A$200,$A17,'3. Registre des congés'!$F$5:$F$200,"Approuvé",'3. Registre des congés'!$C$5:$C$200,"&lt;="&amp;('1. Configuration'!$C$9+(9-1)*7+6),'3. Registre des congés'!$D$5:$D$200,"&gt;="&amp;('1. Configuration'!$C$9+(9-1)*7)))</f>
        <v/>
      </c>
      <c r="K17" s="106">
        <f>IF($A17="","",COUNTIFS('3. Registre des congés'!$A$5:$A$200,$A17,'3. Registre des congés'!$F$5:$F$200,"Approuvé",'3. Registre des congés'!$C$5:$C$200,"&lt;="&amp;('1. Configuration'!$C$9+(10-1)*7+6),'3. Registre des congés'!$D$5:$D$200,"&gt;="&amp;('1. Configuration'!$C$9+(10-1)*7)))</f>
        <v/>
      </c>
      <c r="L17" s="106">
        <f>IF($A17="","",COUNTIFS('3. Registre des congés'!$A$5:$A$200,$A17,'3. Registre des congés'!$F$5:$F$200,"Approuvé",'3. Registre des congés'!$C$5:$C$200,"&lt;="&amp;('1. Configuration'!$C$9+(11-1)*7+6),'3. Registre des congés'!$D$5:$D$200,"&gt;="&amp;('1. Configuration'!$C$9+(11-1)*7)))</f>
        <v/>
      </c>
      <c r="M17" s="106">
        <f>IF($A17="","",COUNTIFS('3. Registre des congés'!$A$5:$A$200,$A17,'3. Registre des congés'!$F$5:$F$200,"Approuvé",'3. Registre des congés'!$C$5:$C$200,"&lt;="&amp;('1. Configuration'!$C$9+(12-1)*7+6),'3. Registre des congés'!$D$5:$D$200,"&gt;="&amp;('1. Configuration'!$C$9+(12-1)*7)))</f>
        <v/>
      </c>
      <c r="N17" s="106">
        <f>IF($A17="","",COUNTIFS('3. Registre des congés'!$A$5:$A$200,$A17,'3. Registre des congés'!$F$5:$F$200,"Approuvé",'3. Registre des congés'!$C$5:$C$200,"&lt;="&amp;('1. Configuration'!$C$9+(13-1)*7+6),'3. Registre des congés'!$D$5:$D$200,"&gt;="&amp;('1. Configuration'!$C$9+(13-1)*7)))</f>
        <v/>
      </c>
      <c r="O17" s="106">
        <f>IF($A17="","",COUNTIFS('3. Registre des congés'!$A$5:$A$200,$A17,'3. Registre des congés'!$F$5:$F$200,"Approuvé",'3. Registre des congés'!$C$5:$C$200,"&lt;="&amp;('1. Configuration'!$C$9+(14-1)*7+6),'3. Registre des congés'!$D$5:$D$200,"&gt;="&amp;('1. Configuration'!$C$9+(14-1)*7)))</f>
        <v/>
      </c>
      <c r="P17" s="106">
        <f>IF($A17="","",COUNTIFS('3. Registre des congés'!$A$5:$A$200,$A17,'3. Registre des congés'!$F$5:$F$200,"Approuvé",'3. Registre des congés'!$C$5:$C$200,"&lt;="&amp;('1. Configuration'!$C$9+(15-1)*7+6),'3. Registre des congés'!$D$5:$D$200,"&gt;="&amp;('1. Configuration'!$C$9+(15-1)*7)))</f>
        <v/>
      </c>
      <c r="Q17" s="106">
        <f>IF($A17="","",COUNTIFS('3. Registre des congés'!$A$5:$A$200,$A17,'3. Registre des congés'!$F$5:$F$200,"Approuvé",'3. Registre des congés'!$C$5:$C$200,"&lt;="&amp;('1. Configuration'!$C$9+(16-1)*7+6),'3. Registre des congés'!$D$5:$D$200,"&gt;="&amp;('1. Configuration'!$C$9+(16-1)*7)))</f>
        <v/>
      </c>
      <c r="R17" s="106">
        <f>IF($A17="","",COUNTIFS('3. Registre des congés'!$A$5:$A$200,$A17,'3. Registre des congés'!$F$5:$F$200,"Approuvé",'3. Registre des congés'!$C$5:$C$200,"&lt;="&amp;('1. Configuration'!$C$9+(17-1)*7+6),'3. Registre des congés'!$D$5:$D$200,"&gt;="&amp;('1. Configuration'!$C$9+(17-1)*7)))</f>
        <v/>
      </c>
      <c r="S17" s="106">
        <f>IF($A17="","",COUNTIFS('3. Registre des congés'!$A$5:$A$200,$A17,'3. Registre des congés'!$F$5:$F$200,"Approuvé",'3. Registre des congés'!$C$5:$C$200,"&lt;="&amp;('1. Configuration'!$C$9+(18-1)*7+6),'3. Registre des congés'!$D$5:$D$200,"&gt;="&amp;('1. Configuration'!$C$9+(18-1)*7)))</f>
        <v/>
      </c>
      <c r="T17" s="106">
        <f>IF($A17="","",COUNTIFS('3. Registre des congés'!$A$5:$A$200,$A17,'3. Registre des congés'!$F$5:$F$200,"Approuvé",'3. Registre des congés'!$C$5:$C$200,"&lt;="&amp;('1. Configuration'!$C$9+(19-1)*7+6),'3. Registre des congés'!$D$5:$D$200,"&gt;="&amp;('1. Configuration'!$C$9+(19-1)*7)))</f>
        <v/>
      </c>
      <c r="U17" s="106">
        <f>IF($A17="","",COUNTIFS('3. Registre des congés'!$A$5:$A$200,$A17,'3. Registre des congés'!$F$5:$F$200,"Approuvé",'3. Registre des congés'!$C$5:$C$200,"&lt;="&amp;('1. Configuration'!$C$9+(20-1)*7+6),'3. Registre des congés'!$D$5:$D$200,"&gt;="&amp;('1. Configuration'!$C$9+(20-1)*7)))</f>
        <v/>
      </c>
      <c r="V17" s="106">
        <f>IF($A17="","",COUNTIFS('3. Registre des congés'!$A$5:$A$200,$A17,'3. Registre des congés'!$F$5:$F$200,"Approuvé",'3. Registre des congés'!$C$5:$C$200,"&lt;="&amp;('1. Configuration'!$C$9+(21-1)*7+6),'3. Registre des congés'!$D$5:$D$200,"&gt;="&amp;('1. Configuration'!$C$9+(21-1)*7)))</f>
        <v/>
      </c>
      <c r="W17" s="106">
        <f>IF($A17="","",COUNTIFS('3. Registre des congés'!$A$5:$A$200,$A17,'3. Registre des congés'!$F$5:$F$200,"Approuvé",'3. Registre des congés'!$C$5:$C$200,"&lt;="&amp;('1. Configuration'!$C$9+(22-1)*7+6),'3. Registre des congés'!$D$5:$D$200,"&gt;="&amp;('1. Configuration'!$C$9+(22-1)*7)))</f>
        <v/>
      </c>
      <c r="X17" s="106">
        <f>IF($A17="","",COUNTIFS('3. Registre des congés'!$A$5:$A$200,$A17,'3. Registre des congés'!$F$5:$F$200,"Approuvé",'3. Registre des congés'!$C$5:$C$200,"&lt;="&amp;('1. Configuration'!$C$9+(23-1)*7+6),'3. Registre des congés'!$D$5:$D$200,"&gt;="&amp;('1. Configuration'!$C$9+(23-1)*7)))</f>
        <v/>
      </c>
      <c r="Y17" s="106">
        <f>IF($A17="","",COUNTIFS('3. Registre des congés'!$A$5:$A$200,$A17,'3. Registre des congés'!$F$5:$F$200,"Approuvé",'3. Registre des congés'!$C$5:$C$200,"&lt;="&amp;('1. Configuration'!$C$9+(24-1)*7+6),'3. Registre des congés'!$D$5:$D$200,"&gt;="&amp;('1. Configuration'!$C$9+(24-1)*7)))</f>
        <v/>
      </c>
      <c r="Z17" s="106">
        <f>IF($A17="","",COUNTIFS('3. Registre des congés'!$A$5:$A$200,$A17,'3. Registre des congés'!$F$5:$F$200,"Approuvé",'3. Registre des congés'!$C$5:$C$200,"&lt;="&amp;('1. Configuration'!$C$9+(25-1)*7+6),'3. Registre des congés'!$D$5:$D$200,"&gt;="&amp;('1. Configuration'!$C$9+(25-1)*7)))</f>
        <v/>
      </c>
      <c r="AA17" s="106">
        <f>IF($A17="","",COUNTIFS('3. Registre des congés'!$A$5:$A$200,$A17,'3. Registre des congés'!$F$5:$F$200,"Approuvé",'3. Registre des congés'!$C$5:$C$200,"&lt;="&amp;('1. Configuration'!$C$9+(26-1)*7+6),'3. Registre des congés'!$D$5:$D$200,"&gt;="&amp;('1. Configuration'!$C$9+(26-1)*7)))</f>
        <v/>
      </c>
      <c r="AB17" s="106">
        <f>IF($A17="","",COUNTIFS('3. Registre des congés'!$A$5:$A$200,$A17,'3. Registre des congés'!$F$5:$F$200,"Approuvé",'3. Registre des congés'!$C$5:$C$200,"&lt;="&amp;('1. Configuration'!$C$9+(27-1)*7+6),'3. Registre des congés'!$D$5:$D$200,"&gt;="&amp;('1. Configuration'!$C$9+(27-1)*7)))</f>
        <v/>
      </c>
      <c r="AC17" s="106">
        <f>IF($A17="","",COUNTIFS('3. Registre des congés'!$A$5:$A$200,$A17,'3. Registre des congés'!$F$5:$F$200,"Approuvé",'3. Registre des congés'!$C$5:$C$200,"&lt;="&amp;('1. Configuration'!$C$9+(28-1)*7+6),'3. Registre des congés'!$D$5:$D$200,"&gt;="&amp;('1. Configuration'!$C$9+(28-1)*7)))</f>
        <v/>
      </c>
      <c r="AD17" s="106">
        <f>IF($A17="","",COUNTIFS('3. Registre des congés'!$A$5:$A$200,$A17,'3. Registre des congés'!$F$5:$F$200,"Approuvé",'3. Registre des congés'!$C$5:$C$200,"&lt;="&amp;('1. Configuration'!$C$9+(29-1)*7+6),'3. Registre des congés'!$D$5:$D$200,"&gt;="&amp;('1. Configuration'!$C$9+(29-1)*7)))</f>
        <v/>
      </c>
      <c r="AE17" s="106">
        <f>IF($A17="","",COUNTIFS('3. Registre des congés'!$A$5:$A$200,$A17,'3. Registre des congés'!$F$5:$F$200,"Approuvé",'3. Registre des congés'!$C$5:$C$200,"&lt;="&amp;('1. Configuration'!$C$9+(30-1)*7+6),'3. Registre des congés'!$D$5:$D$200,"&gt;="&amp;('1. Configuration'!$C$9+(30-1)*7)))</f>
        <v/>
      </c>
      <c r="AF17" s="106">
        <f>IF($A17="","",COUNTIFS('3. Registre des congés'!$A$5:$A$200,$A17,'3. Registre des congés'!$F$5:$F$200,"Approuvé",'3. Registre des congés'!$C$5:$C$200,"&lt;="&amp;('1. Configuration'!$C$9+(31-1)*7+6),'3. Registre des congés'!$D$5:$D$200,"&gt;="&amp;('1. Configuration'!$C$9+(31-1)*7)))</f>
        <v/>
      </c>
      <c r="AG17" s="106">
        <f>IF($A17="","",COUNTIFS('3. Registre des congés'!$A$5:$A$200,$A17,'3. Registre des congés'!$F$5:$F$200,"Approuvé",'3. Registre des congés'!$C$5:$C$200,"&lt;="&amp;('1. Configuration'!$C$9+(32-1)*7+6),'3. Registre des congés'!$D$5:$D$200,"&gt;="&amp;('1. Configuration'!$C$9+(32-1)*7)))</f>
        <v/>
      </c>
      <c r="AH17" s="106">
        <f>IF($A17="","",COUNTIFS('3. Registre des congés'!$A$5:$A$200,$A17,'3. Registre des congés'!$F$5:$F$200,"Approuvé",'3. Registre des congés'!$C$5:$C$200,"&lt;="&amp;('1. Configuration'!$C$9+(33-1)*7+6),'3. Registre des congés'!$D$5:$D$200,"&gt;="&amp;('1. Configuration'!$C$9+(33-1)*7)))</f>
        <v/>
      </c>
      <c r="AI17" s="106">
        <f>IF($A17="","",COUNTIFS('3. Registre des congés'!$A$5:$A$200,$A17,'3. Registre des congés'!$F$5:$F$200,"Approuvé",'3. Registre des congés'!$C$5:$C$200,"&lt;="&amp;('1. Configuration'!$C$9+(34-1)*7+6),'3. Registre des congés'!$D$5:$D$200,"&gt;="&amp;('1. Configuration'!$C$9+(34-1)*7)))</f>
        <v/>
      </c>
      <c r="AJ17" s="106">
        <f>IF($A17="","",COUNTIFS('3. Registre des congés'!$A$5:$A$200,$A17,'3. Registre des congés'!$F$5:$F$200,"Approuvé",'3. Registre des congés'!$C$5:$C$200,"&lt;="&amp;('1. Configuration'!$C$9+(35-1)*7+6),'3. Registre des congés'!$D$5:$D$200,"&gt;="&amp;('1. Configuration'!$C$9+(35-1)*7)))</f>
        <v/>
      </c>
      <c r="AK17" s="106">
        <f>IF($A17="","",COUNTIFS('3. Registre des congés'!$A$5:$A$200,$A17,'3. Registre des congés'!$F$5:$F$200,"Approuvé",'3. Registre des congés'!$C$5:$C$200,"&lt;="&amp;('1. Configuration'!$C$9+(36-1)*7+6),'3. Registre des congés'!$D$5:$D$200,"&gt;="&amp;('1. Configuration'!$C$9+(36-1)*7)))</f>
        <v/>
      </c>
      <c r="AL17" s="106">
        <f>IF($A17="","",COUNTIFS('3. Registre des congés'!$A$5:$A$200,$A17,'3. Registre des congés'!$F$5:$F$200,"Approuvé",'3. Registre des congés'!$C$5:$C$200,"&lt;="&amp;('1. Configuration'!$C$9+(37-1)*7+6),'3. Registre des congés'!$D$5:$D$200,"&gt;="&amp;('1. Configuration'!$C$9+(37-1)*7)))</f>
        <v/>
      </c>
      <c r="AM17" s="106">
        <f>IF($A17="","",COUNTIFS('3. Registre des congés'!$A$5:$A$200,$A17,'3. Registre des congés'!$F$5:$F$200,"Approuvé",'3. Registre des congés'!$C$5:$C$200,"&lt;="&amp;('1. Configuration'!$C$9+(38-1)*7+6),'3. Registre des congés'!$D$5:$D$200,"&gt;="&amp;('1. Configuration'!$C$9+(38-1)*7)))</f>
        <v/>
      </c>
      <c r="AN17" s="106">
        <f>IF($A17="","",COUNTIFS('3. Registre des congés'!$A$5:$A$200,$A17,'3. Registre des congés'!$F$5:$F$200,"Approuvé",'3. Registre des congés'!$C$5:$C$200,"&lt;="&amp;('1. Configuration'!$C$9+(39-1)*7+6),'3. Registre des congés'!$D$5:$D$200,"&gt;="&amp;('1. Configuration'!$C$9+(39-1)*7)))</f>
        <v/>
      </c>
      <c r="AO17" s="106">
        <f>IF($A17="","",COUNTIFS('3. Registre des congés'!$A$5:$A$200,$A17,'3. Registre des congés'!$F$5:$F$200,"Approuvé",'3. Registre des congés'!$C$5:$C$200,"&lt;="&amp;('1. Configuration'!$C$9+(40-1)*7+6),'3. Registre des congés'!$D$5:$D$200,"&gt;="&amp;('1. Configuration'!$C$9+(40-1)*7)))</f>
        <v/>
      </c>
      <c r="AP17" s="106">
        <f>IF($A17="","",COUNTIFS('3. Registre des congés'!$A$5:$A$200,$A17,'3. Registre des congés'!$F$5:$F$200,"Approuvé",'3. Registre des congés'!$C$5:$C$200,"&lt;="&amp;('1. Configuration'!$C$9+(41-1)*7+6),'3. Registre des congés'!$D$5:$D$200,"&gt;="&amp;('1. Configuration'!$C$9+(41-1)*7)))</f>
        <v/>
      </c>
      <c r="AQ17" s="106">
        <f>IF($A17="","",COUNTIFS('3. Registre des congés'!$A$5:$A$200,$A17,'3. Registre des congés'!$F$5:$F$200,"Approuvé",'3. Registre des congés'!$C$5:$C$200,"&lt;="&amp;('1. Configuration'!$C$9+(42-1)*7+6),'3. Registre des congés'!$D$5:$D$200,"&gt;="&amp;('1. Configuration'!$C$9+(42-1)*7)))</f>
        <v/>
      </c>
      <c r="AR17" s="106">
        <f>IF($A17="","",COUNTIFS('3. Registre des congés'!$A$5:$A$200,$A17,'3. Registre des congés'!$F$5:$F$200,"Approuvé",'3. Registre des congés'!$C$5:$C$200,"&lt;="&amp;('1. Configuration'!$C$9+(43-1)*7+6),'3. Registre des congés'!$D$5:$D$200,"&gt;="&amp;('1. Configuration'!$C$9+(43-1)*7)))</f>
        <v/>
      </c>
      <c r="AS17" s="106">
        <f>IF($A17="","",COUNTIFS('3. Registre des congés'!$A$5:$A$200,$A17,'3. Registre des congés'!$F$5:$F$200,"Approuvé",'3. Registre des congés'!$C$5:$C$200,"&lt;="&amp;('1. Configuration'!$C$9+(44-1)*7+6),'3. Registre des congés'!$D$5:$D$200,"&gt;="&amp;('1. Configuration'!$C$9+(44-1)*7)))</f>
        <v/>
      </c>
      <c r="AT17" s="106">
        <f>IF($A17="","",COUNTIFS('3. Registre des congés'!$A$5:$A$200,$A17,'3. Registre des congés'!$F$5:$F$200,"Approuvé",'3. Registre des congés'!$C$5:$C$200,"&lt;="&amp;('1. Configuration'!$C$9+(45-1)*7+6),'3. Registre des congés'!$D$5:$D$200,"&gt;="&amp;('1. Configuration'!$C$9+(45-1)*7)))</f>
        <v/>
      </c>
      <c r="AU17" s="106">
        <f>IF($A17="","",COUNTIFS('3. Registre des congés'!$A$5:$A$200,$A17,'3. Registre des congés'!$F$5:$F$200,"Approuvé",'3. Registre des congés'!$C$5:$C$200,"&lt;="&amp;('1. Configuration'!$C$9+(46-1)*7+6),'3. Registre des congés'!$D$5:$D$200,"&gt;="&amp;('1. Configuration'!$C$9+(46-1)*7)))</f>
        <v/>
      </c>
      <c r="AV17" s="106">
        <f>IF($A17="","",COUNTIFS('3. Registre des congés'!$A$5:$A$200,$A17,'3. Registre des congés'!$F$5:$F$200,"Approuvé",'3. Registre des congés'!$C$5:$C$200,"&lt;="&amp;('1. Configuration'!$C$9+(47-1)*7+6),'3. Registre des congés'!$D$5:$D$200,"&gt;="&amp;('1. Configuration'!$C$9+(47-1)*7)))</f>
        <v/>
      </c>
      <c r="AW17" s="106">
        <f>IF($A17="","",COUNTIFS('3. Registre des congés'!$A$5:$A$200,$A17,'3. Registre des congés'!$F$5:$F$200,"Approuvé",'3. Registre des congés'!$C$5:$C$200,"&lt;="&amp;('1. Configuration'!$C$9+(48-1)*7+6),'3. Registre des congés'!$D$5:$D$200,"&gt;="&amp;('1. Configuration'!$C$9+(48-1)*7)))</f>
        <v/>
      </c>
      <c r="AX17" s="106">
        <f>IF($A17="","",COUNTIFS('3. Registre des congés'!$A$5:$A$200,$A17,'3. Registre des congés'!$F$5:$F$200,"Approuvé",'3. Registre des congés'!$C$5:$C$200,"&lt;="&amp;('1. Configuration'!$C$9+(49-1)*7+6),'3. Registre des congés'!$D$5:$D$200,"&gt;="&amp;('1. Configuration'!$C$9+(49-1)*7)))</f>
        <v/>
      </c>
      <c r="AY17" s="106">
        <f>IF($A17="","",COUNTIFS('3. Registre des congés'!$A$5:$A$200,$A17,'3. Registre des congés'!$F$5:$F$200,"Approuvé",'3. Registre des congés'!$C$5:$C$200,"&lt;="&amp;('1. Configuration'!$C$9+(50-1)*7+6),'3. Registre des congés'!$D$5:$D$200,"&gt;="&amp;('1. Configuration'!$C$9+(50-1)*7)))</f>
        <v/>
      </c>
      <c r="AZ17" s="106">
        <f>IF($A17="","",COUNTIFS('3. Registre des congés'!$A$5:$A$200,$A17,'3. Registre des congés'!$F$5:$F$200,"Approuvé",'3. Registre des congés'!$C$5:$C$200,"&lt;="&amp;('1. Configuration'!$C$9+(51-1)*7+6),'3. Registre des congés'!$D$5:$D$200,"&gt;="&amp;('1. Configuration'!$C$9+(51-1)*7)))</f>
        <v/>
      </c>
      <c r="BA17" s="106">
        <f>IF($A17="","",COUNTIFS('3. Registre des congés'!$A$5:$A$200,$A17,'3. Registre des congés'!$F$5:$F$200,"Approuvé",'3. Registre des congés'!$C$5:$C$200,"&lt;="&amp;('1. Configuration'!$C$9+(52-1)*7+6),'3. Registre des congés'!$D$5:$D$200,"&gt;="&amp;('1. Configuration'!$C$9+(52-1)*7)))</f>
        <v/>
      </c>
    </row>
    <row r="18" ht="18" customHeight="1" s="55">
      <c r="A18" s="105">
        <f>IF('2. Employés'!A18="","",'2. Employés'!A18)</f>
        <v/>
      </c>
      <c r="B18" s="106">
        <f>IF($A18="","",COUNTIFS('3. Registre des congés'!$A$5:$A$200,$A18,'3. Registre des congés'!$F$5:$F$200,"Approuvé",'3. Registre des congés'!$C$5:$C$200,"&lt;="&amp;('1. Configuration'!$C$9+(1-1)*7+6),'3. Registre des congés'!$D$5:$D$200,"&gt;="&amp;('1. Configuration'!$C$9+(1-1)*7)))</f>
        <v/>
      </c>
      <c r="C18" s="106">
        <f>IF($A18="","",COUNTIFS('3. Registre des congés'!$A$5:$A$200,$A18,'3. Registre des congés'!$F$5:$F$200,"Approuvé",'3. Registre des congés'!$C$5:$C$200,"&lt;="&amp;('1. Configuration'!$C$9+(2-1)*7+6),'3. Registre des congés'!$D$5:$D$200,"&gt;="&amp;('1. Configuration'!$C$9+(2-1)*7)))</f>
        <v/>
      </c>
      <c r="D18" s="106">
        <f>IF($A18="","",COUNTIFS('3. Registre des congés'!$A$5:$A$200,$A18,'3. Registre des congés'!$F$5:$F$200,"Approuvé",'3. Registre des congés'!$C$5:$C$200,"&lt;="&amp;('1. Configuration'!$C$9+(3-1)*7+6),'3. Registre des congés'!$D$5:$D$200,"&gt;="&amp;('1. Configuration'!$C$9+(3-1)*7)))</f>
        <v/>
      </c>
      <c r="E18" s="106">
        <f>IF($A18="","",COUNTIFS('3. Registre des congés'!$A$5:$A$200,$A18,'3. Registre des congés'!$F$5:$F$200,"Approuvé",'3. Registre des congés'!$C$5:$C$200,"&lt;="&amp;('1. Configuration'!$C$9+(4-1)*7+6),'3. Registre des congés'!$D$5:$D$200,"&gt;="&amp;('1. Configuration'!$C$9+(4-1)*7)))</f>
        <v/>
      </c>
      <c r="F18" s="106">
        <f>IF($A18="","",COUNTIFS('3. Registre des congés'!$A$5:$A$200,$A18,'3. Registre des congés'!$F$5:$F$200,"Approuvé",'3. Registre des congés'!$C$5:$C$200,"&lt;="&amp;('1. Configuration'!$C$9+(5-1)*7+6),'3. Registre des congés'!$D$5:$D$200,"&gt;="&amp;('1. Configuration'!$C$9+(5-1)*7)))</f>
        <v/>
      </c>
      <c r="G18" s="106">
        <f>IF($A18="","",COUNTIFS('3. Registre des congés'!$A$5:$A$200,$A18,'3. Registre des congés'!$F$5:$F$200,"Approuvé",'3. Registre des congés'!$C$5:$C$200,"&lt;="&amp;('1. Configuration'!$C$9+(6-1)*7+6),'3. Registre des congés'!$D$5:$D$200,"&gt;="&amp;('1. Configuration'!$C$9+(6-1)*7)))</f>
        <v/>
      </c>
      <c r="H18" s="106">
        <f>IF($A18="","",COUNTIFS('3. Registre des congés'!$A$5:$A$200,$A18,'3. Registre des congés'!$F$5:$F$200,"Approuvé",'3. Registre des congés'!$C$5:$C$200,"&lt;="&amp;('1. Configuration'!$C$9+(7-1)*7+6),'3. Registre des congés'!$D$5:$D$200,"&gt;="&amp;('1. Configuration'!$C$9+(7-1)*7)))</f>
        <v/>
      </c>
      <c r="I18" s="106">
        <f>IF($A18="","",COUNTIFS('3. Registre des congés'!$A$5:$A$200,$A18,'3. Registre des congés'!$F$5:$F$200,"Approuvé",'3. Registre des congés'!$C$5:$C$200,"&lt;="&amp;('1. Configuration'!$C$9+(8-1)*7+6),'3. Registre des congés'!$D$5:$D$200,"&gt;="&amp;('1. Configuration'!$C$9+(8-1)*7)))</f>
        <v/>
      </c>
      <c r="J18" s="106">
        <f>IF($A18="","",COUNTIFS('3. Registre des congés'!$A$5:$A$200,$A18,'3. Registre des congés'!$F$5:$F$200,"Approuvé",'3. Registre des congés'!$C$5:$C$200,"&lt;="&amp;('1. Configuration'!$C$9+(9-1)*7+6),'3. Registre des congés'!$D$5:$D$200,"&gt;="&amp;('1. Configuration'!$C$9+(9-1)*7)))</f>
        <v/>
      </c>
      <c r="K18" s="106">
        <f>IF($A18="","",COUNTIFS('3. Registre des congés'!$A$5:$A$200,$A18,'3. Registre des congés'!$F$5:$F$200,"Approuvé",'3. Registre des congés'!$C$5:$C$200,"&lt;="&amp;('1. Configuration'!$C$9+(10-1)*7+6),'3. Registre des congés'!$D$5:$D$200,"&gt;="&amp;('1. Configuration'!$C$9+(10-1)*7)))</f>
        <v/>
      </c>
      <c r="L18" s="106">
        <f>IF($A18="","",COUNTIFS('3. Registre des congés'!$A$5:$A$200,$A18,'3. Registre des congés'!$F$5:$F$200,"Approuvé",'3. Registre des congés'!$C$5:$C$200,"&lt;="&amp;('1. Configuration'!$C$9+(11-1)*7+6),'3. Registre des congés'!$D$5:$D$200,"&gt;="&amp;('1. Configuration'!$C$9+(11-1)*7)))</f>
        <v/>
      </c>
      <c r="M18" s="106">
        <f>IF($A18="","",COUNTIFS('3. Registre des congés'!$A$5:$A$200,$A18,'3. Registre des congés'!$F$5:$F$200,"Approuvé",'3. Registre des congés'!$C$5:$C$200,"&lt;="&amp;('1. Configuration'!$C$9+(12-1)*7+6),'3. Registre des congés'!$D$5:$D$200,"&gt;="&amp;('1. Configuration'!$C$9+(12-1)*7)))</f>
        <v/>
      </c>
      <c r="N18" s="106">
        <f>IF($A18="","",COUNTIFS('3. Registre des congés'!$A$5:$A$200,$A18,'3. Registre des congés'!$F$5:$F$200,"Approuvé",'3. Registre des congés'!$C$5:$C$200,"&lt;="&amp;('1. Configuration'!$C$9+(13-1)*7+6),'3. Registre des congés'!$D$5:$D$200,"&gt;="&amp;('1. Configuration'!$C$9+(13-1)*7)))</f>
        <v/>
      </c>
      <c r="O18" s="106">
        <f>IF($A18="","",COUNTIFS('3. Registre des congés'!$A$5:$A$200,$A18,'3. Registre des congés'!$F$5:$F$200,"Approuvé",'3. Registre des congés'!$C$5:$C$200,"&lt;="&amp;('1. Configuration'!$C$9+(14-1)*7+6),'3. Registre des congés'!$D$5:$D$200,"&gt;="&amp;('1. Configuration'!$C$9+(14-1)*7)))</f>
        <v/>
      </c>
      <c r="P18" s="106">
        <f>IF($A18="","",COUNTIFS('3. Registre des congés'!$A$5:$A$200,$A18,'3. Registre des congés'!$F$5:$F$200,"Approuvé",'3. Registre des congés'!$C$5:$C$200,"&lt;="&amp;('1. Configuration'!$C$9+(15-1)*7+6),'3. Registre des congés'!$D$5:$D$200,"&gt;="&amp;('1. Configuration'!$C$9+(15-1)*7)))</f>
        <v/>
      </c>
      <c r="Q18" s="106">
        <f>IF($A18="","",COUNTIFS('3. Registre des congés'!$A$5:$A$200,$A18,'3. Registre des congés'!$F$5:$F$200,"Approuvé",'3. Registre des congés'!$C$5:$C$200,"&lt;="&amp;('1. Configuration'!$C$9+(16-1)*7+6),'3. Registre des congés'!$D$5:$D$200,"&gt;="&amp;('1. Configuration'!$C$9+(16-1)*7)))</f>
        <v/>
      </c>
      <c r="R18" s="106">
        <f>IF($A18="","",COUNTIFS('3. Registre des congés'!$A$5:$A$200,$A18,'3. Registre des congés'!$F$5:$F$200,"Approuvé",'3. Registre des congés'!$C$5:$C$200,"&lt;="&amp;('1. Configuration'!$C$9+(17-1)*7+6),'3. Registre des congés'!$D$5:$D$200,"&gt;="&amp;('1. Configuration'!$C$9+(17-1)*7)))</f>
        <v/>
      </c>
      <c r="S18" s="106">
        <f>IF($A18="","",COUNTIFS('3. Registre des congés'!$A$5:$A$200,$A18,'3. Registre des congés'!$F$5:$F$200,"Approuvé",'3. Registre des congés'!$C$5:$C$200,"&lt;="&amp;('1. Configuration'!$C$9+(18-1)*7+6),'3. Registre des congés'!$D$5:$D$200,"&gt;="&amp;('1. Configuration'!$C$9+(18-1)*7)))</f>
        <v/>
      </c>
      <c r="T18" s="106">
        <f>IF($A18="","",COUNTIFS('3. Registre des congés'!$A$5:$A$200,$A18,'3. Registre des congés'!$F$5:$F$200,"Approuvé",'3. Registre des congés'!$C$5:$C$200,"&lt;="&amp;('1. Configuration'!$C$9+(19-1)*7+6),'3. Registre des congés'!$D$5:$D$200,"&gt;="&amp;('1. Configuration'!$C$9+(19-1)*7)))</f>
        <v/>
      </c>
      <c r="U18" s="106">
        <f>IF($A18="","",COUNTIFS('3. Registre des congés'!$A$5:$A$200,$A18,'3. Registre des congés'!$F$5:$F$200,"Approuvé",'3. Registre des congés'!$C$5:$C$200,"&lt;="&amp;('1. Configuration'!$C$9+(20-1)*7+6),'3. Registre des congés'!$D$5:$D$200,"&gt;="&amp;('1. Configuration'!$C$9+(20-1)*7)))</f>
        <v/>
      </c>
      <c r="V18" s="106">
        <f>IF($A18="","",COUNTIFS('3. Registre des congés'!$A$5:$A$200,$A18,'3. Registre des congés'!$F$5:$F$200,"Approuvé",'3. Registre des congés'!$C$5:$C$200,"&lt;="&amp;('1. Configuration'!$C$9+(21-1)*7+6),'3. Registre des congés'!$D$5:$D$200,"&gt;="&amp;('1. Configuration'!$C$9+(21-1)*7)))</f>
        <v/>
      </c>
      <c r="W18" s="106">
        <f>IF($A18="","",COUNTIFS('3. Registre des congés'!$A$5:$A$200,$A18,'3. Registre des congés'!$F$5:$F$200,"Approuvé",'3. Registre des congés'!$C$5:$C$200,"&lt;="&amp;('1. Configuration'!$C$9+(22-1)*7+6),'3. Registre des congés'!$D$5:$D$200,"&gt;="&amp;('1. Configuration'!$C$9+(22-1)*7)))</f>
        <v/>
      </c>
      <c r="X18" s="106">
        <f>IF($A18="","",COUNTIFS('3. Registre des congés'!$A$5:$A$200,$A18,'3. Registre des congés'!$F$5:$F$200,"Approuvé",'3. Registre des congés'!$C$5:$C$200,"&lt;="&amp;('1. Configuration'!$C$9+(23-1)*7+6),'3. Registre des congés'!$D$5:$D$200,"&gt;="&amp;('1. Configuration'!$C$9+(23-1)*7)))</f>
        <v/>
      </c>
      <c r="Y18" s="106">
        <f>IF($A18="","",COUNTIFS('3. Registre des congés'!$A$5:$A$200,$A18,'3. Registre des congés'!$F$5:$F$200,"Approuvé",'3. Registre des congés'!$C$5:$C$200,"&lt;="&amp;('1. Configuration'!$C$9+(24-1)*7+6),'3. Registre des congés'!$D$5:$D$200,"&gt;="&amp;('1. Configuration'!$C$9+(24-1)*7)))</f>
        <v/>
      </c>
      <c r="Z18" s="106">
        <f>IF($A18="","",COUNTIFS('3. Registre des congés'!$A$5:$A$200,$A18,'3. Registre des congés'!$F$5:$F$200,"Approuvé",'3. Registre des congés'!$C$5:$C$200,"&lt;="&amp;('1. Configuration'!$C$9+(25-1)*7+6),'3. Registre des congés'!$D$5:$D$200,"&gt;="&amp;('1. Configuration'!$C$9+(25-1)*7)))</f>
        <v/>
      </c>
      <c r="AA18" s="106">
        <f>IF($A18="","",COUNTIFS('3. Registre des congés'!$A$5:$A$200,$A18,'3. Registre des congés'!$F$5:$F$200,"Approuvé",'3. Registre des congés'!$C$5:$C$200,"&lt;="&amp;('1. Configuration'!$C$9+(26-1)*7+6),'3. Registre des congés'!$D$5:$D$200,"&gt;="&amp;('1. Configuration'!$C$9+(26-1)*7)))</f>
        <v/>
      </c>
      <c r="AB18" s="106">
        <f>IF($A18="","",COUNTIFS('3. Registre des congés'!$A$5:$A$200,$A18,'3. Registre des congés'!$F$5:$F$200,"Approuvé",'3. Registre des congés'!$C$5:$C$200,"&lt;="&amp;('1. Configuration'!$C$9+(27-1)*7+6),'3. Registre des congés'!$D$5:$D$200,"&gt;="&amp;('1. Configuration'!$C$9+(27-1)*7)))</f>
        <v/>
      </c>
      <c r="AC18" s="106">
        <f>IF($A18="","",COUNTIFS('3. Registre des congés'!$A$5:$A$200,$A18,'3. Registre des congés'!$F$5:$F$200,"Approuvé",'3. Registre des congés'!$C$5:$C$200,"&lt;="&amp;('1. Configuration'!$C$9+(28-1)*7+6),'3. Registre des congés'!$D$5:$D$200,"&gt;="&amp;('1. Configuration'!$C$9+(28-1)*7)))</f>
        <v/>
      </c>
      <c r="AD18" s="106">
        <f>IF($A18="","",COUNTIFS('3. Registre des congés'!$A$5:$A$200,$A18,'3. Registre des congés'!$F$5:$F$200,"Approuvé",'3. Registre des congés'!$C$5:$C$200,"&lt;="&amp;('1. Configuration'!$C$9+(29-1)*7+6),'3. Registre des congés'!$D$5:$D$200,"&gt;="&amp;('1. Configuration'!$C$9+(29-1)*7)))</f>
        <v/>
      </c>
      <c r="AE18" s="106">
        <f>IF($A18="","",COUNTIFS('3. Registre des congés'!$A$5:$A$200,$A18,'3. Registre des congés'!$F$5:$F$200,"Approuvé",'3. Registre des congés'!$C$5:$C$200,"&lt;="&amp;('1. Configuration'!$C$9+(30-1)*7+6),'3. Registre des congés'!$D$5:$D$200,"&gt;="&amp;('1. Configuration'!$C$9+(30-1)*7)))</f>
        <v/>
      </c>
      <c r="AF18" s="106">
        <f>IF($A18="","",COUNTIFS('3. Registre des congés'!$A$5:$A$200,$A18,'3. Registre des congés'!$F$5:$F$200,"Approuvé",'3. Registre des congés'!$C$5:$C$200,"&lt;="&amp;('1. Configuration'!$C$9+(31-1)*7+6),'3. Registre des congés'!$D$5:$D$200,"&gt;="&amp;('1. Configuration'!$C$9+(31-1)*7)))</f>
        <v/>
      </c>
      <c r="AG18" s="106">
        <f>IF($A18="","",COUNTIFS('3. Registre des congés'!$A$5:$A$200,$A18,'3. Registre des congés'!$F$5:$F$200,"Approuvé",'3. Registre des congés'!$C$5:$C$200,"&lt;="&amp;('1. Configuration'!$C$9+(32-1)*7+6),'3. Registre des congés'!$D$5:$D$200,"&gt;="&amp;('1. Configuration'!$C$9+(32-1)*7)))</f>
        <v/>
      </c>
      <c r="AH18" s="106">
        <f>IF($A18="","",COUNTIFS('3. Registre des congés'!$A$5:$A$200,$A18,'3. Registre des congés'!$F$5:$F$200,"Approuvé",'3. Registre des congés'!$C$5:$C$200,"&lt;="&amp;('1. Configuration'!$C$9+(33-1)*7+6),'3. Registre des congés'!$D$5:$D$200,"&gt;="&amp;('1. Configuration'!$C$9+(33-1)*7)))</f>
        <v/>
      </c>
      <c r="AI18" s="106">
        <f>IF($A18="","",COUNTIFS('3. Registre des congés'!$A$5:$A$200,$A18,'3. Registre des congés'!$F$5:$F$200,"Approuvé",'3. Registre des congés'!$C$5:$C$200,"&lt;="&amp;('1. Configuration'!$C$9+(34-1)*7+6),'3. Registre des congés'!$D$5:$D$200,"&gt;="&amp;('1. Configuration'!$C$9+(34-1)*7)))</f>
        <v/>
      </c>
      <c r="AJ18" s="106">
        <f>IF($A18="","",COUNTIFS('3. Registre des congés'!$A$5:$A$200,$A18,'3. Registre des congés'!$F$5:$F$200,"Approuvé",'3. Registre des congés'!$C$5:$C$200,"&lt;="&amp;('1. Configuration'!$C$9+(35-1)*7+6),'3. Registre des congés'!$D$5:$D$200,"&gt;="&amp;('1. Configuration'!$C$9+(35-1)*7)))</f>
        <v/>
      </c>
      <c r="AK18" s="106">
        <f>IF($A18="","",COUNTIFS('3. Registre des congés'!$A$5:$A$200,$A18,'3. Registre des congés'!$F$5:$F$200,"Approuvé",'3. Registre des congés'!$C$5:$C$200,"&lt;="&amp;('1. Configuration'!$C$9+(36-1)*7+6),'3. Registre des congés'!$D$5:$D$200,"&gt;="&amp;('1. Configuration'!$C$9+(36-1)*7)))</f>
        <v/>
      </c>
      <c r="AL18" s="106">
        <f>IF($A18="","",COUNTIFS('3. Registre des congés'!$A$5:$A$200,$A18,'3. Registre des congés'!$F$5:$F$200,"Approuvé",'3. Registre des congés'!$C$5:$C$200,"&lt;="&amp;('1. Configuration'!$C$9+(37-1)*7+6),'3. Registre des congés'!$D$5:$D$200,"&gt;="&amp;('1. Configuration'!$C$9+(37-1)*7)))</f>
        <v/>
      </c>
      <c r="AM18" s="106">
        <f>IF($A18="","",COUNTIFS('3. Registre des congés'!$A$5:$A$200,$A18,'3. Registre des congés'!$F$5:$F$200,"Approuvé",'3. Registre des congés'!$C$5:$C$200,"&lt;="&amp;('1. Configuration'!$C$9+(38-1)*7+6),'3. Registre des congés'!$D$5:$D$200,"&gt;="&amp;('1. Configuration'!$C$9+(38-1)*7)))</f>
        <v/>
      </c>
      <c r="AN18" s="106">
        <f>IF($A18="","",COUNTIFS('3. Registre des congés'!$A$5:$A$200,$A18,'3. Registre des congés'!$F$5:$F$200,"Approuvé",'3. Registre des congés'!$C$5:$C$200,"&lt;="&amp;('1. Configuration'!$C$9+(39-1)*7+6),'3. Registre des congés'!$D$5:$D$200,"&gt;="&amp;('1. Configuration'!$C$9+(39-1)*7)))</f>
        <v/>
      </c>
      <c r="AO18" s="106">
        <f>IF($A18="","",COUNTIFS('3. Registre des congés'!$A$5:$A$200,$A18,'3. Registre des congés'!$F$5:$F$200,"Approuvé",'3. Registre des congés'!$C$5:$C$200,"&lt;="&amp;('1. Configuration'!$C$9+(40-1)*7+6),'3. Registre des congés'!$D$5:$D$200,"&gt;="&amp;('1. Configuration'!$C$9+(40-1)*7)))</f>
        <v/>
      </c>
      <c r="AP18" s="106">
        <f>IF($A18="","",COUNTIFS('3. Registre des congés'!$A$5:$A$200,$A18,'3. Registre des congés'!$F$5:$F$200,"Approuvé",'3. Registre des congés'!$C$5:$C$200,"&lt;="&amp;('1. Configuration'!$C$9+(41-1)*7+6),'3. Registre des congés'!$D$5:$D$200,"&gt;="&amp;('1. Configuration'!$C$9+(41-1)*7)))</f>
        <v/>
      </c>
      <c r="AQ18" s="106">
        <f>IF($A18="","",COUNTIFS('3. Registre des congés'!$A$5:$A$200,$A18,'3. Registre des congés'!$F$5:$F$200,"Approuvé",'3. Registre des congés'!$C$5:$C$200,"&lt;="&amp;('1. Configuration'!$C$9+(42-1)*7+6),'3. Registre des congés'!$D$5:$D$200,"&gt;="&amp;('1. Configuration'!$C$9+(42-1)*7)))</f>
        <v/>
      </c>
      <c r="AR18" s="106">
        <f>IF($A18="","",COUNTIFS('3. Registre des congés'!$A$5:$A$200,$A18,'3. Registre des congés'!$F$5:$F$200,"Approuvé",'3. Registre des congés'!$C$5:$C$200,"&lt;="&amp;('1. Configuration'!$C$9+(43-1)*7+6),'3. Registre des congés'!$D$5:$D$200,"&gt;="&amp;('1. Configuration'!$C$9+(43-1)*7)))</f>
        <v/>
      </c>
      <c r="AS18" s="106">
        <f>IF($A18="","",COUNTIFS('3. Registre des congés'!$A$5:$A$200,$A18,'3. Registre des congés'!$F$5:$F$200,"Approuvé",'3. Registre des congés'!$C$5:$C$200,"&lt;="&amp;('1. Configuration'!$C$9+(44-1)*7+6),'3. Registre des congés'!$D$5:$D$200,"&gt;="&amp;('1. Configuration'!$C$9+(44-1)*7)))</f>
        <v/>
      </c>
      <c r="AT18" s="106">
        <f>IF($A18="","",COUNTIFS('3. Registre des congés'!$A$5:$A$200,$A18,'3. Registre des congés'!$F$5:$F$200,"Approuvé",'3. Registre des congés'!$C$5:$C$200,"&lt;="&amp;('1. Configuration'!$C$9+(45-1)*7+6),'3. Registre des congés'!$D$5:$D$200,"&gt;="&amp;('1. Configuration'!$C$9+(45-1)*7)))</f>
        <v/>
      </c>
      <c r="AU18" s="106">
        <f>IF($A18="","",COUNTIFS('3. Registre des congés'!$A$5:$A$200,$A18,'3. Registre des congés'!$F$5:$F$200,"Approuvé",'3. Registre des congés'!$C$5:$C$200,"&lt;="&amp;('1. Configuration'!$C$9+(46-1)*7+6),'3. Registre des congés'!$D$5:$D$200,"&gt;="&amp;('1. Configuration'!$C$9+(46-1)*7)))</f>
        <v/>
      </c>
      <c r="AV18" s="106">
        <f>IF($A18="","",COUNTIFS('3. Registre des congés'!$A$5:$A$200,$A18,'3. Registre des congés'!$F$5:$F$200,"Approuvé",'3. Registre des congés'!$C$5:$C$200,"&lt;="&amp;('1. Configuration'!$C$9+(47-1)*7+6),'3. Registre des congés'!$D$5:$D$200,"&gt;="&amp;('1. Configuration'!$C$9+(47-1)*7)))</f>
        <v/>
      </c>
      <c r="AW18" s="106">
        <f>IF($A18="","",COUNTIFS('3. Registre des congés'!$A$5:$A$200,$A18,'3. Registre des congés'!$F$5:$F$200,"Approuvé",'3. Registre des congés'!$C$5:$C$200,"&lt;="&amp;('1. Configuration'!$C$9+(48-1)*7+6),'3. Registre des congés'!$D$5:$D$200,"&gt;="&amp;('1. Configuration'!$C$9+(48-1)*7)))</f>
        <v/>
      </c>
      <c r="AX18" s="106">
        <f>IF($A18="","",COUNTIFS('3. Registre des congés'!$A$5:$A$200,$A18,'3. Registre des congés'!$F$5:$F$200,"Approuvé",'3. Registre des congés'!$C$5:$C$200,"&lt;="&amp;('1. Configuration'!$C$9+(49-1)*7+6),'3. Registre des congés'!$D$5:$D$200,"&gt;="&amp;('1. Configuration'!$C$9+(49-1)*7)))</f>
        <v/>
      </c>
      <c r="AY18" s="106">
        <f>IF($A18="","",COUNTIFS('3. Registre des congés'!$A$5:$A$200,$A18,'3. Registre des congés'!$F$5:$F$200,"Approuvé",'3. Registre des congés'!$C$5:$C$200,"&lt;="&amp;('1. Configuration'!$C$9+(50-1)*7+6),'3. Registre des congés'!$D$5:$D$200,"&gt;="&amp;('1. Configuration'!$C$9+(50-1)*7)))</f>
        <v/>
      </c>
      <c r="AZ18" s="106">
        <f>IF($A18="","",COUNTIFS('3. Registre des congés'!$A$5:$A$200,$A18,'3. Registre des congés'!$F$5:$F$200,"Approuvé",'3. Registre des congés'!$C$5:$C$200,"&lt;="&amp;('1. Configuration'!$C$9+(51-1)*7+6),'3. Registre des congés'!$D$5:$D$200,"&gt;="&amp;('1. Configuration'!$C$9+(51-1)*7)))</f>
        <v/>
      </c>
      <c r="BA18" s="106">
        <f>IF($A18="","",COUNTIFS('3. Registre des congés'!$A$5:$A$200,$A18,'3. Registre des congés'!$F$5:$F$200,"Approuvé",'3. Registre des congés'!$C$5:$C$200,"&lt;="&amp;('1. Configuration'!$C$9+(52-1)*7+6),'3. Registre des congés'!$D$5:$D$200,"&gt;="&amp;('1. Configuration'!$C$9+(52-1)*7)))</f>
        <v/>
      </c>
    </row>
    <row r="19" ht="18" customHeight="1" s="55">
      <c r="A19" s="105">
        <f>IF('2. Employés'!A19="","",'2. Employés'!A19)</f>
        <v/>
      </c>
      <c r="B19" s="106">
        <f>IF($A19="","",COUNTIFS('3. Registre des congés'!$A$5:$A$200,$A19,'3. Registre des congés'!$F$5:$F$200,"Approuvé",'3. Registre des congés'!$C$5:$C$200,"&lt;="&amp;('1. Configuration'!$C$9+(1-1)*7+6),'3. Registre des congés'!$D$5:$D$200,"&gt;="&amp;('1. Configuration'!$C$9+(1-1)*7)))</f>
        <v/>
      </c>
      <c r="C19" s="106">
        <f>IF($A19="","",COUNTIFS('3. Registre des congés'!$A$5:$A$200,$A19,'3. Registre des congés'!$F$5:$F$200,"Approuvé",'3. Registre des congés'!$C$5:$C$200,"&lt;="&amp;('1. Configuration'!$C$9+(2-1)*7+6),'3. Registre des congés'!$D$5:$D$200,"&gt;="&amp;('1. Configuration'!$C$9+(2-1)*7)))</f>
        <v/>
      </c>
      <c r="D19" s="106">
        <f>IF($A19="","",COUNTIFS('3. Registre des congés'!$A$5:$A$200,$A19,'3. Registre des congés'!$F$5:$F$200,"Approuvé",'3. Registre des congés'!$C$5:$C$200,"&lt;="&amp;('1. Configuration'!$C$9+(3-1)*7+6),'3. Registre des congés'!$D$5:$D$200,"&gt;="&amp;('1. Configuration'!$C$9+(3-1)*7)))</f>
        <v/>
      </c>
      <c r="E19" s="106">
        <f>IF($A19="","",COUNTIFS('3. Registre des congés'!$A$5:$A$200,$A19,'3. Registre des congés'!$F$5:$F$200,"Approuvé",'3. Registre des congés'!$C$5:$C$200,"&lt;="&amp;('1. Configuration'!$C$9+(4-1)*7+6),'3. Registre des congés'!$D$5:$D$200,"&gt;="&amp;('1. Configuration'!$C$9+(4-1)*7)))</f>
        <v/>
      </c>
      <c r="F19" s="106">
        <f>IF($A19="","",COUNTIFS('3. Registre des congés'!$A$5:$A$200,$A19,'3. Registre des congés'!$F$5:$F$200,"Approuvé",'3. Registre des congés'!$C$5:$C$200,"&lt;="&amp;('1. Configuration'!$C$9+(5-1)*7+6),'3. Registre des congés'!$D$5:$D$200,"&gt;="&amp;('1. Configuration'!$C$9+(5-1)*7)))</f>
        <v/>
      </c>
      <c r="G19" s="106">
        <f>IF($A19="","",COUNTIFS('3. Registre des congés'!$A$5:$A$200,$A19,'3. Registre des congés'!$F$5:$F$200,"Approuvé",'3. Registre des congés'!$C$5:$C$200,"&lt;="&amp;('1. Configuration'!$C$9+(6-1)*7+6),'3. Registre des congés'!$D$5:$D$200,"&gt;="&amp;('1. Configuration'!$C$9+(6-1)*7)))</f>
        <v/>
      </c>
      <c r="H19" s="106">
        <f>IF($A19="","",COUNTIFS('3. Registre des congés'!$A$5:$A$200,$A19,'3. Registre des congés'!$F$5:$F$200,"Approuvé",'3. Registre des congés'!$C$5:$C$200,"&lt;="&amp;('1. Configuration'!$C$9+(7-1)*7+6),'3. Registre des congés'!$D$5:$D$200,"&gt;="&amp;('1. Configuration'!$C$9+(7-1)*7)))</f>
        <v/>
      </c>
      <c r="I19" s="106">
        <f>IF($A19="","",COUNTIFS('3. Registre des congés'!$A$5:$A$200,$A19,'3. Registre des congés'!$F$5:$F$200,"Approuvé",'3. Registre des congés'!$C$5:$C$200,"&lt;="&amp;('1. Configuration'!$C$9+(8-1)*7+6),'3. Registre des congés'!$D$5:$D$200,"&gt;="&amp;('1. Configuration'!$C$9+(8-1)*7)))</f>
        <v/>
      </c>
      <c r="J19" s="106">
        <f>IF($A19="","",COUNTIFS('3. Registre des congés'!$A$5:$A$200,$A19,'3. Registre des congés'!$F$5:$F$200,"Approuvé",'3. Registre des congés'!$C$5:$C$200,"&lt;="&amp;('1. Configuration'!$C$9+(9-1)*7+6),'3. Registre des congés'!$D$5:$D$200,"&gt;="&amp;('1. Configuration'!$C$9+(9-1)*7)))</f>
        <v/>
      </c>
      <c r="K19" s="106">
        <f>IF($A19="","",COUNTIFS('3. Registre des congés'!$A$5:$A$200,$A19,'3. Registre des congés'!$F$5:$F$200,"Approuvé",'3. Registre des congés'!$C$5:$C$200,"&lt;="&amp;('1. Configuration'!$C$9+(10-1)*7+6),'3. Registre des congés'!$D$5:$D$200,"&gt;="&amp;('1. Configuration'!$C$9+(10-1)*7)))</f>
        <v/>
      </c>
      <c r="L19" s="106">
        <f>IF($A19="","",COUNTIFS('3. Registre des congés'!$A$5:$A$200,$A19,'3. Registre des congés'!$F$5:$F$200,"Approuvé",'3. Registre des congés'!$C$5:$C$200,"&lt;="&amp;('1. Configuration'!$C$9+(11-1)*7+6),'3. Registre des congés'!$D$5:$D$200,"&gt;="&amp;('1. Configuration'!$C$9+(11-1)*7)))</f>
        <v/>
      </c>
      <c r="M19" s="106">
        <f>IF($A19="","",COUNTIFS('3. Registre des congés'!$A$5:$A$200,$A19,'3. Registre des congés'!$F$5:$F$200,"Approuvé",'3. Registre des congés'!$C$5:$C$200,"&lt;="&amp;('1. Configuration'!$C$9+(12-1)*7+6),'3. Registre des congés'!$D$5:$D$200,"&gt;="&amp;('1. Configuration'!$C$9+(12-1)*7)))</f>
        <v/>
      </c>
      <c r="N19" s="106">
        <f>IF($A19="","",COUNTIFS('3. Registre des congés'!$A$5:$A$200,$A19,'3. Registre des congés'!$F$5:$F$200,"Approuvé",'3. Registre des congés'!$C$5:$C$200,"&lt;="&amp;('1. Configuration'!$C$9+(13-1)*7+6),'3. Registre des congés'!$D$5:$D$200,"&gt;="&amp;('1. Configuration'!$C$9+(13-1)*7)))</f>
        <v/>
      </c>
      <c r="O19" s="106">
        <f>IF($A19="","",COUNTIFS('3. Registre des congés'!$A$5:$A$200,$A19,'3. Registre des congés'!$F$5:$F$200,"Approuvé",'3. Registre des congés'!$C$5:$C$200,"&lt;="&amp;('1. Configuration'!$C$9+(14-1)*7+6),'3. Registre des congés'!$D$5:$D$200,"&gt;="&amp;('1. Configuration'!$C$9+(14-1)*7)))</f>
        <v/>
      </c>
      <c r="P19" s="106">
        <f>IF($A19="","",COUNTIFS('3. Registre des congés'!$A$5:$A$200,$A19,'3. Registre des congés'!$F$5:$F$200,"Approuvé",'3. Registre des congés'!$C$5:$C$200,"&lt;="&amp;('1. Configuration'!$C$9+(15-1)*7+6),'3. Registre des congés'!$D$5:$D$200,"&gt;="&amp;('1. Configuration'!$C$9+(15-1)*7)))</f>
        <v/>
      </c>
      <c r="Q19" s="106">
        <f>IF($A19="","",COUNTIFS('3. Registre des congés'!$A$5:$A$200,$A19,'3. Registre des congés'!$F$5:$F$200,"Approuvé",'3. Registre des congés'!$C$5:$C$200,"&lt;="&amp;('1. Configuration'!$C$9+(16-1)*7+6),'3. Registre des congés'!$D$5:$D$200,"&gt;="&amp;('1. Configuration'!$C$9+(16-1)*7)))</f>
        <v/>
      </c>
      <c r="R19" s="106">
        <f>IF($A19="","",COUNTIFS('3. Registre des congés'!$A$5:$A$200,$A19,'3. Registre des congés'!$F$5:$F$200,"Approuvé",'3. Registre des congés'!$C$5:$C$200,"&lt;="&amp;('1. Configuration'!$C$9+(17-1)*7+6),'3. Registre des congés'!$D$5:$D$200,"&gt;="&amp;('1. Configuration'!$C$9+(17-1)*7)))</f>
        <v/>
      </c>
      <c r="S19" s="106">
        <f>IF($A19="","",COUNTIFS('3. Registre des congés'!$A$5:$A$200,$A19,'3. Registre des congés'!$F$5:$F$200,"Approuvé",'3. Registre des congés'!$C$5:$C$200,"&lt;="&amp;('1. Configuration'!$C$9+(18-1)*7+6),'3. Registre des congés'!$D$5:$D$200,"&gt;="&amp;('1. Configuration'!$C$9+(18-1)*7)))</f>
        <v/>
      </c>
      <c r="T19" s="106">
        <f>IF($A19="","",COUNTIFS('3. Registre des congés'!$A$5:$A$200,$A19,'3. Registre des congés'!$F$5:$F$200,"Approuvé",'3. Registre des congés'!$C$5:$C$200,"&lt;="&amp;('1. Configuration'!$C$9+(19-1)*7+6),'3. Registre des congés'!$D$5:$D$200,"&gt;="&amp;('1. Configuration'!$C$9+(19-1)*7)))</f>
        <v/>
      </c>
      <c r="U19" s="106">
        <f>IF($A19="","",COUNTIFS('3. Registre des congés'!$A$5:$A$200,$A19,'3. Registre des congés'!$F$5:$F$200,"Approuvé",'3. Registre des congés'!$C$5:$C$200,"&lt;="&amp;('1. Configuration'!$C$9+(20-1)*7+6),'3. Registre des congés'!$D$5:$D$200,"&gt;="&amp;('1. Configuration'!$C$9+(20-1)*7)))</f>
        <v/>
      </c>
      <c r="V19" s="106">
        <f>IF($A19="","",COUNTIFS('3. Registre des congés'!$A$5:$A$200,$A19,'3. Registre des congés'!$F$5:$F$200,"Approuvé",'3. Registre des congés'!$C$5:$C$200,"&lt;="&amp;('1. Configuration'!$C$9+(21-1)*7+6),'3. Registre des congés'!$D$5:$D$200,"&gt;="&amp;('1. Configuration'!$C$9+(21-1)*7)))</f>
        <v/>
      </c>
      <c r="W19" s="106">
        <f>IF($A19="","",COUNTIFS('3. Registre des congés'!$A$5:$A$200,$A19,'3. Registre des congés'!$F$5:$F$200,"Approuvé",'3. Registre des congés'!$C$5:$C$200,"&lt;="&amp;('1. Configuration'!$C$9+(22-1)*7+6),'3. Registre des congés'!$D$5:$D$200,"&gt;="&amp;('1. Configuration'!$C$9+(22-1)*7)))</f>
        <v/>
      </c>
      <c r="X19" s="106">
        <f>IF($A19="","",COUNTIFS('3. Registre des congés'!$A$5:$A$200,$A19,'3. Registre des congés'!$F$5:$F$200,"Approuvé",'3. Registre des congés'!$C$5:$C$200,"&lt;="&amp;('1. Configuration'!$C$9+(23-1)*7+6),'3. Registre des congés'!$D$5:$D$200,"&gt;="&amp;('1. Configuration'!$C$9+(23-1)*7)))</f>
        <v/>
      </c>
      <c r="Y19" s="106">
        <f>IF($A19="","",COUNTIFS('3. Registre des congés'!$A$5:$A$200,$A19,'3. Registre des congés'!$F$5:$F$200,"Approuvé",'3. Registre des congés'!$C$5:$C$200,"&lt;="&amp;('1. Configuration'!$C$9+(24-1)*7+6),'3. Registre des congés'!$D$5:$D$200,"&gt;="&amp;('1. Configuration'!$C$9+(24-1)*7)))</f>
        <v/>
      </c>
      <c r="Z19" s="106">
        <f>IF($A19="","",COUNTIFS('3. Registre des congés'!$A$5:$A$200,$A19,'3. Registre des congés'!$F$5:$F$200,"Approuvé",'3. Registre des congés'!$C$5:$C$200,"&lt;="&amp;('1. Configuration'!$C$9+(25-1)*7+6),'3. Registre des congés'!$D$5:$D$200,"&gt;="&amp;('1. Configuration'!$C$9+(25-1)*7)))</f>
        <v/>
      </c>
      <c r="AA19" s="106">
        <f>IF($A19="","",COUNTIFS('3. Registre des congés'!$A$5:$A$200,$A19,'3. Registre des congés'!$F$5:$F$200,"Approuvé",'3. Registre des congés'!$C$5:$C$200,"&lt;="&amp;('1. Configuration'!$C$9+(26-1)*7+6),'3. Registre des congés'!$D$5:$D$200,"&gt;="&amp;('1. Configuration'!$C$9+(26-1)*7)))</f>
        <v/>
      </c>
      <c r="AB19" s="106">
        <f>IF($A19="","",COUNTIFS('3. Registre des congés'!$A$5:$A$200,$A19,'3. Registre des congés'!$F$5:$F$200,"Approuvé",'3. Registre des congés'!$C$5:$C$200,"&lt;="&amp;('1. Configuration'!$C$9+(27-1)*7+6),'3. Registre des congés'!$D$5:$D$200,"&gt;="&amp;('1. Configuration'!$C$9+(27-1)*7)))</f>
        <v/>
      </c>
      <c r="AC19" s="106">
        <f>IF($A19="","",COUNTIFS('3. Registre des congés'!$A$5:$A$200,$A19,'3. Registre des congés'!$F$5:$F$200,"Approuvé",'3. Registre des congés'!$C$5:$C$200,"&lt;="&amp;('1. Configuration'!$C$9+(28-1)*7+6),'3. Registre des congés'!$D$5:$D$200,"&gt;="&amp;('1. Configuration'!$C$9+(28-1)*7)))</f>
        <v/>
      </c>
      <c r="AD19" s="106">
        <f>IF($A19="","",COUNTIFS('3. Registre des congés'!$A$5:$A$200,$A19,'3. Registre des congés'!$F$5:$F$200,"Approuvé",'3. Registre des congés'!$C$5:$C$200,"&lt;="&amp;('1. Configuration'!$C$9+(29-1)*7+6),'3. Registre des congés'!$D$5:$D$200,"&gt;="&amp;('1. Configuration'!$C$9+(29-1)*7)))</f>
        <v/>
      </c>
      <c r="AE19" s="106">
        <f>IF($A19="","",COUNTIFS('3. Registre des congés'!$A$5:$A$200,$A19,'3. Registre des congés'!$F$5:$F$200,"Approuvé",'3. Registre des congés'!$C$5:$C$200,"&lt;="&amp;('1. Configuration'!$C$9+(30-1)*7+6),'3. Registre des congés'!$D$5:$D$200,"&gt;="&amp;('1. Configuration'!$C$9+(30-1)*7)))</f>
        <v/>
      </c>
      <c r="AF19" s="106">
        <f>IF($A19="","",COUNTIFS('3. Registre des congés'!$A$5:$A$200,$A19,'3. Registre des congés'!$F$5:$F$200,"Approuvé",'3. Registre des congés'!$C$5:$C$200,"&lt;="&amp;('1. Configuration'!$C$9+(31-1)*7+6),'3. Registre des congés'!$D$5:$D$200,"&gt;="&amp;('1. Configuration'!$C$9+(31-1)*7)))</f>
        <v/>
      </c>
      <c r="AG19" s="106">
        <f>IF($A19="","",COUNTIFS('3. Registre des congés'!$A$5:$A$200,$A19,'3. Registre des congés'!$F$5:$F$200,"Approuvé",'3. Registre des congés'!$C$5:$C$200,"&lt;="&amp;('1. Configuration'!$C$9+(32-1)*7+6),'3. Registre des congés'!$D$5:$D$200,"&gt;="&amp;('1. Configuration'!$C$9+(32-1)*7)))</f>
        <v/>
      </c>
      <c r="AH19" s="106">
        <f>IF($A19="","",COUNTIFS('3. Registre des congés'!$A$5:$A$200,$A19,'3. Registre des congés'!$F$5:$F$200,"Approuvé",'3. Registre des congés'!$C$5:$C$200,"&lt;="&amp;('1. Configuration'!$C$9+(33-1)*7+6),'3. Registre des congés'!$D$5:$D$200,"&gt;="&amp;('1. Configuration'!$C$9+(33-1)*7)))</f>
        <v/>
      </c>
      <c r="AI19" s="106">
        <f>IF($A19="","",COUNTIFS('3. Registre des congés'!$A$5:$A$200,$A19,'3. Registre des congés'!$F$5:$F$200,"Approuvé",'3. Registre des congés'!$C$5:$C$200,"&lt;="&amp;('1. Configuration'!$C$9+(34-1)*7+6),'3. Registre des congés'!$D$5:$D$200,"&gt;="&amp;('1. Configuration'!$C$9+(34-1)*7)))</f>
        <v/>
      </c>
      <c r="AJ19" s="106">
        <f>IF($A19="","",COUNTIFS('3. Registre des congés'!$A$5:$A$200,$A19,'3. Registre des congés'!$F$5:$F$200,"Approuvé",'3. Registre des congés'!$C$5:$C$200,"&lt;="&amp;('1. Configuration'!$C$9+(35-1)*7+6),'3. Registre des congés'!$D$5:$D$200,"&gt;="&amp;('1. Configuration'!$C$9+(35-1)*7)))</f>
        <v/>
      </c>
      <c r="AK19" s="106">
        <f>IF($A19="","",COUNTIFS('3. Registre des congés'!$A$5:$A$200,$A19,'3. Registre des congés'!$F$5:$F$200,"Approuvé",'3. Registre des congés'!$C$5:$C$200,"&lt;="&amp;('1. Configuration'!$C$9+(36-1)*7+6),'3. Registre des congés'!$D$5:$D$200,"&gt;="&amp;('1. Configuration'!$C$9+(36-1)*7)))</f>
        <v/>
      </c>
      <c r="AL19" s="106">
        <f>IF($A19="","",COUNTIFS('3. Registre des congés'!$A$5:$A$200,$A19,'3. Registre des congés'!$F$5:$F$200,"Approuvé",'3. Registre des congés'!$C$5:$C$200,"&lt;="&amp;('1. Configuration'!$C$9+(37-1)*7+6),'3. Registre des congés'!$D$5:$D$200,"&gt;="&amp;('1. Configuration'!$C$9+(37-1)*7)))</f>
        <v/>
      </c>
      <c r="AM19" s="106">
        <f>IF($A19="","",COUNTIFS('3. Registre des congés'!$A$5:$A$200,$A19,'3. Registre des congés'!$F$5:$F$200,"Approuvé",'3. Registre des congés'!$C$5:$C$200,"&lt;="&amp;('1. Configuration'!$C$9+(38-1)*7+6),'3. Registre des congés'!$D$5:$D$200,"&gt;="&amp;('1. Configuration'!$C$9+(38-1)*7)))</f>
        <v/>
      </c>
      <c r="AN19" s="106">
        <f>IF($A19="","",COUNTIFS('3. Registre des congés'!$A$5:$A$200,$A19,'3. Registre des congés'!$F$5:$F$200,"Approuvé",'3. Registre des congés'!$C$5:$C$200,"&lt;="&amp;('1. Configuration'!$C$9+(39-1)*7+6),'3. Registre des congés'!$D$5:$D$200,"&gt;="&amp;('1. Configuration'!$C$9+(39-1)*7)))</f>
        <v/>
      </c>
      <c r="AO19" s="106">
        <f>IF($A19="","",COUNTIFS('3. Registre des congés'!$A$5:$A$200,$A19,'3. Registre des congés'!$F$5:$F$200,"Approuvé",'3. Registre des congés'!$C$5:$C$200,"&lt;="&amp;('1. Configuration'!$C$9+(40-1)*7+6),'3. Registre des congés'!$D$5:$D$200,"&gt;="&amp;('1. Configuration'!$C$9+(40-1)*7)))</f>
        <v/>
      </c>
      <c r="AP19" s="106">
        <f>IF($A19="","",COUNTIFS('3. Registre des congés'!$A$5:$A$200,$A19,'3. Registre des congés'!$F$5:$F$200,"Approuvé",'3. Registre des congés'!$C$5:$C$200,"&lt;="&amp;('1. Configuration'!$C$9+(41-1)*7+6),'3. Registre des congés'!$D$5:$D$200,"&gt;="&amp;('1. Configuration'!$C$9+(41-1)*7)))</f>
        <v/>
      </c>
      <c r="AQ19" s="106">
        <f>IF($A19="","",COUNTIFS('3. Registre des congés'!$A$5:$A$200,$A19,'3. Registre des congés'!$F$5:$F$200,"Approuvé",'3. Registre des congés'!$C$5:$C$200,"&lt;="&amp;('1. Configuration'!$C$9+(42-1)*7+6),'3. Registre des congés'!$D$5:$D$200,"&gt;="&amp;('1. Configuration'!$C$9+(42-1)*7)))</f>
        <v/>
      </c>
      <c r="AR19" s="106">
        <f>IF($A19="","",COUNTIFS('3. Registre des congés'!$A$5:$A$200,$A19,'3. Registre des congés'!$F$5:$F$200,"Approuvé",'3. Registre des congés'!$C$5:$C$200,"&lt;="&amp;('1. Configuration'!$C$9+(43-1)*7+6),'3. Registre des congés'!$D$5:$D$200,"&gt;="&amp;('1. Configuration'!$C$9+(43-1)*7)))</f>
        <v/>
      </c>
      <c r="AS19" s="106">
        <f>IF($A19="","",COUNTIFS('3. Registre des congés'!$A$5:$A$200,$A19,'3. Registre des congés'!$F$5:$F$200,"Approuvé",'3. Registre des congés'!$C$5:$C$200,"&lt;="&amp;('1. Configuration'!$C$9+(44-1)*7+6),'3. Registre des congés'!$D$5:$D$200,"&gt;="&amp;('1. Configuration'!$C$9+(44-1)*7)))</f>
        <v/>
      </c>
      <c r="AT19" s="106">
        <f>IF($A19="","",COUNTIFS('3. Registre des congés'!$A$5:$A$200,$A19,'3. Registre des congés'!$F$5:$F$200,"Approuvé",'3. Registre des congés'!$C$5:$C$200,"&lt;="&amp;('1. Configuration'!$C$9+(45-1)*7+6),'3. Registre des congés'!$D$5:$D$200,"&gt;="&amp;('1. Configuration'!$C$9+(45-1)*7)))</f>
        <v/>
      </c>
      <c r="AU19" s="106">
        <f>IF($A19="","",COUNTIFS('3. Registre des congés'!$A$5:$A$200,$A19,'3. Registre des congés'!$F$5:$F$200,"Approuvé",'3. Registre des congés'!$C$5:$C$200,"&lt;="&amp;('1. Configuration'!$C$9+(46-1)*7+6),'3. Registre des congés'!$D$5:$D$200,"&gt;="&amp;('1. Configuration'!$C$9+(46-1)*7)))</f>
        <v/>
      </c>
      <c r="AV19" s="106">
        <f>IF($A19="","",COUNTIFS('3. Registre des congés'!$A$5:$A$200,$A19,'3. Registre des congés'!$F$5:$F$200,"Approuvé",'3. Registre des congés'!$C$5:$C$200,"&lt;="&amp;('1. Configuration'!$C$9+(47-1)*7+6),'3. Registre des congés'!$D$5:$D$200,"&gt;="&amp;('1. Configuration'!$C$9+(47-1)*7)))</f>
        <v/>
      </c>
      <c r="AW19" s="106">
        <f>IF($A19="","",COUNTIFS('3. Registre des congés'!$A$5:$A$200,$A19,'3. Registre des congés'!$F$5:$F$200,"Approuvé",'3. Registre des congés'!$C$5:$C$200,"&lt;="&amp;('1. Configuration'!$C$9+(48-1)*7+6),'3. Registre des congés'!$D$5:$D$200,"&gt;="&amp;('1. Configuration'!$C$9+(48-1)*7)))</f>
        <v/>
      </c>
      <c r="AX19" s="106">
        <f>IF($A19="","",COUNTIFS('3. Registre des congés'!$A$5:$A$200,$A19,'3. Registre des congés'!$F$5:$F$200,"Approuvé",'3. Registre des congés'!$C$5:$C$200,"&lt;="&amp;('1. Configuration'!$C$9+(49-1)*7+6),'3. Registre des congés'!$D$5:$D$200,"&gt;="&amp;('1. Configuration'!$C$9+(49-1)*7)))</f>
        <v/>
      </c>
      <c r="AY19" s="106">
        <f>IF($A19="","",COUNTIFS('3. Registre des congés'!$A$5:$A$200,$A19,'3. Registre des congés'!$F$5:$F$200,"Approuvé",'3. Registre des congés'!$C$5:$C$200,"&lt;="&amp;('1. Configuration'!$C$9+(50-1)*7+6),'3. Registre des congés'!$D$5:$D$200,"&gt;="&amp;('1. Configuration'!$C$9+(50-1)*7)))</f>
        <v/>
      </c>
      <c r="AZ19" s="106">
        <f>IF($A19="","",COUNTIFS('3. Registre des congés'!$A$5:$A$200,$A19,'3. Registre des congés'!$F$5:$F$200,"Approuvé",'3. Registre des congés'!$C$5:$C$200,"&lt;="&amp;('1. Configuration'!$C$9+(51-1)*7+6),'3. Registre des congés'!$D$5:$D$200,"&gt;="&amp;('1. Configuration'!$C$9+(51-1)*7)))</f>
        <v/>
      </c>
      <c r="BA19" s="106">
        <f>IF($A19="","",COUNTIFS('3. Registre des congés'!$A$5:$A$200,$A19,'3. Registre des congés'!$F$5:$F$200,"Approuvé",'3. Registre des congés'!$C$5:$C$200,"&lt;="&amp;('1. Configuration'!$C$9+(52-1)*7+6),'3. Registre des congés'!$D$5:$D$200,"&gt;="&amp;('1. Configuration'!$C$9+(52-1)*7)))</f>
        <v/>
      </c>
    </row>
    <row r="20" ht="18" customHeight="1" s="55">
      <c r="A20" s="105">
        <f>IF('2. Employés'!A20="","",'2. Employés'!A20)</f>
        <v/>
      </c>
      <c r="B20" s="106">
        <f>IF($A20="","",COUNTIFS('3. Registre des congés'!$A$5:$A$200,$A20,'3. Registre des congés'!$F$5:$F$200,"Approuvé",'3. Registre des congés'!$C$5:$C$200,"&lt;="&amp;('1. Configuration'!$C$9+(1-1)*7+6),'3. Registre des congés'!$D$5:$D$200,"&gt;="&amp;('1. Configuration'!$C$9+(1-1)*7)))</f>
        <v/>
      </c>
      <c r="C20" s="106">
        <f>IF($A20="","",COUNTIFS('3. Registre des congés'!$A$5:$A$200,$A20,'3. Registre des congés'!$F$5:$F$200,"Approuvé",'3. Registre des congés'!$C$5:$C$200,"&lt;="&amp;('1. Configuration'!$C$9+(2-1)*7+6),'3. Registre des congés'!$D$5:$D$200,"&gt;="&amp;('1. Configuration'!$C$9+(2-1)*7)))</f>
        <v/>
      </c>
      <c r="D20" s="106">
        <f>IF($A20="","",COUNTIFS('3. Registre des congés'!$A$5:$A$200,$A20,'3. Registre des congés'!$F$5:$F$200,"Approuvé",'3. Registre des congés'!$C$5:$C$200,"&lt;="&amp;('1. Configuration'!$C$9+(3-1)*7+6),'3. Registre des congés'!$D$5:$D$200,"&gt;="&amp;('1. Configuration'!$C$9+(3-1)*7)))</f>
        <v/>
      </c>
      <c r="E20" s="106">
        <f>IF($A20="","",COUNTIFS('3. Registre des congés'!$A$5:$A$200,$A20,'3. Registre des congés'!$F$5:$F$200,"Approuvé",'3. Registre des congés'!$C$5:$C$200,"&lt;="&amp;('1. Configuration'!$C$9+(4-1)*7+6),'3. Registre des congés'!$D$5:$D$200,"&gt;="&amp;('1. Configuration'!$C$9+(4-1)*7)))</f>
        <v/>
      </c>
      <c r="F20" s="106">
        <f>IF($A20="","",COUNTIFS('3. Registre des congés'!$A$5:$A$200,$A20,'3. Registre des congés'!$F$5:$F$200,"Approuvé",'3. Registre des congés'!$C$5:$C$200,"&lt;="&amp;('1. Configuration'!$C$9+(5-1)*7+6),'3. Registre des congés'!$D$5:$D$200,"&gt;="&amp;('1. Configuration'!$C$9+(5-1)*7)))</f>
        <v/>
      </c>
      <c r="G20" s="106">
        <f>IF($A20="","",COUNTIFS('3. Registre des congés'!$A$5:$A$200,$A20,'3. Registre des congés'!$F$5:$F$200,"Approuvé",'3. Registre des congés'!$C$5:$C$200,"&lt;="&amp;('1. Configuration'!$C$9+(6-1)*7+6),'3. Registre des congés'!$D$5:$D$200,"&gt;="&amp;('1. Configuration'!$C$9+(6-1)*7)))</f>
        <v/>
      </c>
      <c r="H20" s="106">
        <f>IF($A20="","",COUNTIFS('3. Registre des congés'!$A$5:$A$200,$A20,'3. Registre des congés'!$F$5:$F$200,"Approuvé",'3. Registre des congés'!$C$5:$C$200,"&lt;="&amp;('1. Configuration'!$C$9+(7-1)*7+6),'3. Registre des congés'!$D$5:$D$200,"&gt;="&amp;('1. Configuration'!$C$9+(7-1)*7)))</f>
        <v/>
      </c>
      <c r="I20" s="106">
        <f>IF($A20="","",COUNTIFS('3. Registre des congés'!$A$5:$A$200,$A20,'3. Registre des congés'!$F$5:$F$200,"Approuvé",'3. Registre des congés'!$C$5:$C$200,"&lt;="&amp;('1. Configuration'!$C$9+(8-1)*7+6),'3. Registre des congés'!$D$5:$D$200,"&gt;="&amp;('1. Configuration'!$C$9+(8-1)*7)))</f>
        <v/>
      </c>
      <c r="J20" s="106">
        <f>IF($A20="","",COUNTIFS('3. Registre des congés'!$A$5:$A$200,$A20,'3. Registre des congés'!$F$5:$F$200,"Approuvé",'3. Registre des congés'!$C$5:$C$200,"&lt;="&amp;('1. Configuration'!$C$9+(9-1)*7+6),'3. Registre des congés'!$D$5:$D$200,"&gt;="&amp;('1. Configuration'!$C$9+(9-1)*7)))</f>
        <v/>
      </c>
      <c r="K20" s="106">
        <f>IF($A20="","",COUNTIFS('3. Registre des congés'!$A$5:$A$200,$A20,'3. Registre des congés'!$F$5:$F$200,"Approuvé",'3. Registre des congés'!$C$5:$C$200,"&lt;="&amp;('1. Configuration'!$C$9+(10-1)*7+6),'3. Registre des congés'!$D$5:$D$200,"&gt;="&amp;('1. Configuration'!$C$9+(10-1)*7)))</f>
        <v/>
      </c>
      <c r="L20" s="106">
        <f>IF($A20="","",COUNTIFS('3. Registre des congés'!$A$5:$A$200,$A20,'3. Registre des congés'!$F$5:$F$200,"Approuvé",'3. Registre des congés'!$C$5:$C$200,"&lt;="&amp;('1. Configuration'!$C$9+(11-1)*7+6),'3. Registre des congés'!$D$5:$D$200,"&gt;="&amp;('1. Configuration'!$C$9+(11-1)*7)))</f>
        <v/>
      </c>
      <c r="M20" s="106">
        <f>IF($A20="","",COUNTIFS('3. Registre des congés'!$A$5:$A$200,$A20,'3. Registre des congés'!$F$5:$F$200,"Approuvé",'3. Registre des congés'!$C$5:$C$200,"&lt;="&amp;('1. Configuration'!$C$9+(12-1)*7+6),'3. Registre des congés'!$D$5:$D$200,"&gt;="&amp;('1. Configuration'!$C$9+(12-1)*7)))</f>
        <v/>
      </c>
      <c r="N20" s="106">
        <f>IF($A20="","",COUNTIFS('3. Registre des congés'!$A$5:$A$200,$A20,'3. Registre des congés'!$F$5:$F$200,"Approuvé",'3. Registre des congés'!$C$5:$C$200,"&lt;="&amp;('1. Configuration'!$C$9+(13-1)*7+6),'3. Registre des congés'!$D$5:$D$200,"&gt;="&amp;('1. Configuration'!$C$9+(13-1)*7)))</f>
        <v/>
      </c>
      <c r="O20" s="106">
        <f>IF($A20="","",COUNTIFS('3. Registre des congés'!$A$5:$A$200,$A20,'3. Registre des congés'!$F$5:$F$200,"Approuvé",'3. Registre des congés'!$C$5:$C$200,"&lt;="&amp;('1. Configuration'!$C$9+(14-1)*7+6),'3. Registre des congés'!$D$5:$D$200,"&gt;="&amp;('1. Configuration'!$C$9+(14-1)*7)))</f>
        <v/>
      </c>
      <c r="P20" s="106">
        <f>IF($A20="","",COUNTIFS('3. Registre des congés'!$A$5:$A$200,$A20,'3. Registre des congés'!$F$5:$F$200,"Approuvé",'3. Registre des congés'!$C$5:$C$200,"&lt;="&amp;('1. Configuration'!$C$9+(15-1)*7+6),'3. Registre des congés'!$D$5:$D$200,"&gt;="&amp;('1. Configuration'!$C$9+(15-1)*7)))</f>
        <v/>
      </c>
      <c r="Q20" s="106">
        <f>IF($A20="","",COUNTIFS('3. Registre des congés'!$A$5:$A$200,$A20,'3. Registre des congés'!$F$5:$F$200,"Approuvé",'3. Registre des congés'!$C$5:$C$200,"&lt;="&amp;('1. Configuration'!$C$9+(16-1)*7+6),'3. Registre des congés'!$D$5:$D$200,"&gt;="&amp;('1. Configuration'!$C$9+(16-1)*7)))</f>
        <v/>
      </c>
      <c r="R20" s="106">
        <f>IF($A20="","",COUNTIFS('3. Registre des congés'!$A$5:$A$200,$A20,'3. Registre des congés'!$F$5:$F$200,"Approuvé",'3. Registre des congés'!$C$5:$C$200,"&lt;="&amp;('1. Configuration'!$C$9+(17-1)*7+6),'3. Registre des congés'!$D$5:$D$200,"&gt;="&amp;('1. Configuration'!$C$9+(17-1)*7)))</f>
        <v/>
      </c>
      <c r="S20" s="106">
        <f>IF($A20="","",COUNTIFS('3. Registre des congés'!$A$5:$A$200,$A20,'3. Registre des congés'!$F$5:$F$200,"Approuvé",'3. Registre des congés'!$C$5:$C$200,"&lt;="&amp;('1. Configuration'!$C$9+(18-1)*7+6),'3. Registre des congés'!$D$5:$D$200,"&gt;="&amp;('1. Configuration'!$C$9+(18-1)*7)))</f>
        <v/>
      </c>
      <c r="T20" s="106">
        <f>IF($A20="","",COUNTIFS('3. Registre des congés'!$A$5:$A$200,$A20,'3. Registre des congés'!$F$5:$F$200,"Approuvé",'3. Registre des congés'!$C$5:$C$200,"&lt;="&amp;('1. Configuration'!$C$9+(19-1)*7+6),'3. Registre des congés'!$D$5:$D$200,"&gt;="&amp;('1. Configuration'!$C$9+(19-1)*7)))</f>
        <v/>
      </c>
      <c r="U20" s="106">
        <f>IF($A20="","",COUNTIFS('3. Registre des congés'!$A$5:$A$200,$A20,'3. Registre des congés'!$F$5:$F$200,"Approuvé",'3. Registre des congés'!$C$5:$C$200,"&lt;="&amp;('1. Configuration'!$C$9+(20-1)*7+6),'3. Registre des congés'!$D$5:$D$200,"&gt;="&amp;('1. Configuration'!$C$9+(20-1)*7)))</f>
        <v/>
      </c>
      <c r="V20" s="106">
        <f>IF($A20="","",COUNTIFS('3. Registre des congés'!$A$5:$A$200,$A20,'3. Registre des congés'!$F$5:$F$200,"Approuvé",'3. Registre des congés'!$C$5:$C$200,"&lt;="&amp;('1. Configuration'!$C$9+(21-1)*7+6),'3. Registre des congés'!$D$5:$D$200,"&gt;="&amp;('1. Configuration'!$C$9+(21-1)*7)))</f>
        <v/>
      </c>
      <c r="W20" s="106">
        <f>IF($A20="","",COUNTIFS('3. Registre des congés'!$A$5:$A$200,$A20,'3. Registre des congés'!$F$5:$F$200,"Approuvé",'3. Registre des congés'!$C$5:$C$200,"&lt;="&amp;('1. Configuration'!$C$9+(22-1)*7+6),'3. Registre des congés'!$D$5:$D$200,"&gt;="&amp;('1. Configuration'!$C$9+(22-1)*7)))</f>
        <v/>
      </c>
      <c r="X20" s="106">
        <f>IF($A20="","",COUNTIFS('3. Registre des congés'!$A$5:$A$200,$A20,'3. Registre des congés'!$F$5:$F$200,"Approuvé",'3. Registre des congés'!$C$5:$C$200,"&lt;="&amp;('1. Configuration'!$C$9+(23-1)*7+6),'3. Registre des congés'!$D$5:$D$200,"&gt;="&amp;('1. Configuration'!$C$9+(23-1)*7)))</f>
        <v/>
      </c>
      <c r="Y20" s="106">
        <f>IF($A20="","",COUNTIFS('3. Registre des congés'!$A$5:$A$200,$A20,'3. Registre des congés'!$F$5:$F$200,"Approuvé",'3. Registre des congés'!$C$5:$C$200,"&lt;="&amp;('1. Configuration'!$C$9+(24-1)*7+6),'3. Registre des congés'!$D$5:$D$200,"&gt;="&amp;('1. Configuration'!$C$9+(24-1)*7)))</f>
        <v/>
      </c>
      <c r="Z20" s="106">
        <f>IF($A20="","",COUNTIFS('3. Registre des congés'!$A$5:$A$200,$A20,'3. Registre des congés'!$F$5:$F$200,"Approuvé",'3. Registre des congés'!$C$5:$C$200,"&lt;="&amp;('1. Configuration'!$C$9+(25-1)*7+6),'3. Registre des congés'!$D$5:$D$200,"&gt;="&amp;('1. Configuration'!$C$9+(25-1)*7)))</f>
        <v/>
      </c>
      <c r="AA20" s="106">
        <f>IF($A20="","",COUNTIFS('3. Registre des congés'!$A$5:$A$200,$A20,'3. Registre des congés'!$F$5:$F$200,"Approuvé",'3. Registre des congés'!$C$5:$C$200,"&lt;="&amp;('1. Configuration'!$C$9+(26-1)*7+6),'3. Registre des congés'!$D$5:$D$200,"&gt;="&amp;('1. Configuration'!$C$9+(26-1)*7)))</f>
        <v/>
      </c>
      <c r="AB20" s="106">
        <f>IF($A20="","",COUNTIFS('3. Registre des congés'!$A$5:$A$200,$A20,'3. Registre des congés'!$F$5:$F$200,"Approuvé",'3. Registre des congés'!$C$5:$C$200,"&lt;="&amp;('1. Configuration'!$C$9+(27-1)*7+6),'3. Registre des congés'!$D$5:$D$200,"&gt;="&amp;('1. Configuration'!$C$9+(27-1)*7)))</f>
        <v/>
      </c>
      <c r="AC20" s="106">
        <f>IF($A20="","",COUNTIFS('3. Registre des congés'!$A$5:$A$200,$A20,'3. Registre des congés'!$F$5:$F$200,"Approuvé",'3. Registre des congés'!$C$5:$C$200,"&lt;="&amp;('1. Configuration'!$C$9+(28-1)*7+6),'3. Registre des congés'!$D$5:$D$200,"&gt;="&amp;('1. Configuration'!$C$9+(28-1)*7)))</f>
        <v/>
      </c>
      <c r="AD20" s="106">
        <f>IF($A20="","",COUNTIFS('3. Registre des congés'!$A$5:$A$200,$A20,'3. Registre des congés'!$F$5:$F$200,"Approuvé",'3. Registre des congés'!$C$5:$C$200,"&lt;="&amp;('1. Configuration'!$C$9+(29-1)*7+6),'3. Registre des congés'!$D$5:$D$200,"&gt;="&amp;('1. Configuration'!$C$9+(29-1)*7)))</f>
        <v/>
      </c>
      <c r="AE20" s="106">
        <f>IF($A20="","",COUNTIFS('3. Registre des congés'!$A$5:$A$200,$A20,'3. Registre des congés'!$F$5:$F$200,"Approuvé",'3. Registre des congés'!$C$5:$C$200,"&lt;="&amp;('1. Configuration'!$C$9+(30-1)*7+6),'3. Registre des congés'!$D$5:$D$200,"&gt;="&amp;('1. Configuration'!$C$9+(30-1)*7)))</f>
        <v/>
      </c>
      <c r="AF20" s="106">
        <f>IF($A20="","",COUNTIFS('3. Registre des congés'!$A$5:$A$200,$A20,'3. Registre des congés'!$F$5:$F$200,"Approuvé",'3. Registre des congés'!$C$5:$C$200,"&lt;="&amp;('1. Configuration'!$C$9+(31-1)*7+6),'3. Registre des congés'!$D$5:$D$200,"&gt;="&amp;('1. Configuration'!$C$9+(31-1)*7)))</f>
        <v/>
      </c>
      <c r="AG20" s="106">
        <f>IF($A20="","",COUNTIFS('3. Registre des congés'!$A$5:$A$200,$A20,'3. Registre des congés'!$F$5:$F$200,"Approuvé",'3. Registre des congés'!$C$5:$C$200,"&lt;="&amp;('1. Configuration'!$C$9+(32-1)*7+6),'3. Registre des congés'!$D$5:$D$200,"&gt;="&amp;('1. Configuration'!$C$9+(32-1)*7)))</f>
        <v/>
      </c>
      <c r="AH20" s="106">
        <f>IF($A20="","",COUNTIFS('3. Registre des congés'!$A$5:$A$200,$A20,'3. Registre des congés'!$F$5:$F$200,"Approuvé",'3. Registre des congés'!$C$5:$C$200,"&lt;="&amp;('1. Configuration'!$C$9+(33-1)*7+6),'3. Registre des congés'!$D$5:$D$200,"&gt;="&amp;('1. Configuration'!$C$9+(33-1)*7)))</f>
        <v/>
      </c>
      <c r="AI20" s="106">
        <f>IF($A20="","",COUNTIFS('3. Registre des congés'!$A$5:$A$200,$A20,'3. Registre des congés'!$F$5:$F$200,"Approuvé",'3. Registre des congés'!$C$5:$C$200,"&lt;="&amp;('1. Configuration'!$C$9+(34-1)*7+6),'3. Registre des congés'!$D$5:$D$200,"&gt;="&amp;('1. Configuration'!$C$9+(34-1)*7)))</f>
        <v/>
      </c>
      <c r="AJ20" s="106">
        <f>IF($A20="","",COUNTIFS('3. Registre des congés'!$A$5:$A$200,$A20,'3. Registre des congés'!$F$5:$F$200,"Approuvé",'3. Registre des congés'!$C$5:$C$200,"&lt;="&amp;('1. Configuration'!$C$9+(35-1)*7+6),'3. Registre des congés'!$D$5:$D$200,"&gt;="&amp;('1. Configuration'!$C$9+(35-1)*7)))</f>
        <v/>
      </c>
      <c r="AK20" s="106">
        <f>IF($A20="","",COUNTIFS('3. Registre des congés'!$A$5:$A$200,$A20,'3. Registre des congés'!$F$5:$F$200,"Approuvé",'3. Registre des congés'!$C$5:$C$200,"&lt;="&amp;('1. Configuration'!$C$9+(36-1)*7+6),'3. Registre des congés'!$D$5:$D$200,"&gt;="&amp;('1. Configuration'!$C$9+(36-1)*7)))</f>
        <v/>
      </c>
      <c r="AL20" s="106">
        <f>IF($A20="","",COUNTIFS('3. Registre des congés'!$A$5:$A$200,$A20,'3. Registre des congés'!$F$5:$F$200,"Approuvé",'3. Registre des congés'!$C$5:$C$200,"&lt;="&amp;('1. Configuration'!$C$9+(37-1)*7+6),'3. Registre des congés'!$D$5:$D$200,"&gt;="&amp;('1. Configuration'!$C$9+(37-1)*7)))</f>
        <v/>
      </c>
      <c r="AM20" s="106">
        <f>IF($A20="","",COUNTIFS('3. Registre des congés'!$A$5:$A$200,$A20,'3. Registre des congés'!$F$5:$F$200,"Approuvé",'3. Registre des congés'!$C$5:$C$200,"&lt;="&amp;('1. Configuration'!$C$9+(38-1)*7+6),'3. Registre des congés'!$D$5:$D$200,"&gt;="&amp;('1. Configuration'!$C$9+(38-1)*7)))</f>
        <v/>
      </c>
      <c r="AN20" s="106">
        <f>IF($A20="","",COUNTIFS('3. Registre des congés'!$A$5:$A$200,$A20,'3. Registre des congés'!$F$5:$F$200,"Approuvé",'3. Registre des congés'!$C$5:$C$200,"&lt;="&amp;('1. Configuration'!$C$9+(39-1)*7+6),'3. Registre des congés'!$D$5:$D$200,"&gt;="&amp;('1. Configuration'!$C$9+(39-1)*7)))</f>
        <v/>
      </c>
      <c r="AO20" s="106">
        <f>IF($A20="","",COUNTIFS('3. Registre des congés'!$A$5:$A$200,$A20,'3. Registre des congés'!$F$5:$F$200,"Approuvé",'3. Registre des congés'!$C$5:$C$200,"&lt;="&amp;('1. Configuration'!$C$9+(40-1)*7+6),'3. Registre des congés'!$D$5:$D$200,"&gt;="&amp;('1. Configuration'!$C$9+(40-1)*7)))</f>
        <v/>
      </c>
      <c r="AP20" s="106">
        <f>IF($A20="","",COUNTIFS('3. Registre des congés'!$A$5:$A$200,$A20,'3. Registre des congés'!$F$5:$F$200,"Approuvé",'3. Registre des congés'!$C$5:$C$200,"&lt;="&amp;('1. Configuration'!$C$9+(41-1)*7+6),'3. Registre des congés'!$D$5:$D$200,"&gt;="&amp;('1. Configuration'!$C$9+(41-1)*7)))</f>
        <v/>
      </c>
      <c r="AQ20" s="106">
        <f>IF($A20="","",COUNTIFS('3. Registre des congés'!$A$5:$A$200,$A20,'3. Registre des congés'!$F$5:$F$200,"Approuvé",'3. Registre des congés'!$C$5:$C$200,"&lt;="&amp;('1. Configuration'!$C$9+(42-1)*7+6),'3. Registre des congés'!$D$5:$D$200,"&gt;="&amp;('1. Configuration'!$C$9+(42-1)*7)))</f>
        <v/>
      </c>
      <c r="AR20" s="106">
        <f>IF($A20="","",COUNTIFS('3. Registre des congés'!$A$5:$A$200,$A20,'3. Registre des congés'!$F$5:$F$200,"Approuvé",'3. Registre des congés'!$C$5:$C$200,"&lt;="&amp;('1. Configuration'!$C$9+(43-1)*7+6),'3. Registre des congés'!$D$5:$D$200,"&gt;="&amp;('1. Configuration'!$C$9+(43-1)*7)))</f>
        <v/>
      </c>
      <c r="AS20" s="106">
        <f>IF($A20="","",COUNTIFS('3. Registre des congés'!$A$5:$A$200,$A20,'3. Registre des congés'!$F$5:$F$200,"Approuvé",'3. Registre des congés'!$C$5:$C$200,"&lt;="&amp;('1. Configuration'!$C$9+(44-1)*7+6),'3. Registre des congés'!$D$5:$D$200,"&gt;="&amp;('1. Configuration'!$C$9+(44-1)*7)))</f>
        <v/>
      </c>
      <c r="AT20" s="106">
        <f>IF($A20="","",COUNTIFS('3. Registre des congés'!$A$5:$A$200,$A20,'3. Registre des congés'!$F$5:$F$200,"Approuvé",'3. Registre des congés'!$C$5:$C$200,"&lt;="&amp;('1. Configuration'!$C$9+(45-1)*7+6),'3. Registre des congés'!$D$5:$D$200,"&gt;="&amp;('1. Configuration'!$C$9+(45-1)*7)))</f>
        <v/>
      </c>
      <c r="AU20" s="106">
        <f>IF($A20="","",COUNTIFS('3. Registre des congés'!$A$5:$A$200,$A20,'3. Registre des congés'!$F$5:$F$200,"Approuvé",'3. Registre des congés'!$C$5:$C$200,"&lt;="&amp;('1. Configuration'!$C$9+(46-1)*7+6),'3. Registre des congés'!$D$5:$D$200,"&gt;="&amp;('1. Configuration'!$C$9+(46-1)*7)))</f>
        <v/>
      </c>
      <c r="AV20" s="106">
        <f>IF($A20="","",COUNTIFS('3. Registre des congés'!$A$5:$A$200,$A20,'3. Registre des congés'!$F$5:$F$200,"Approuvé",'3. Registre des congés'!$C$5:$C$200,"&lt;="&amp;('1. Configuration'!$C$9+(47-1)*7+6),'3. Registre des congés'!$D$5:$D$200,"&gt;="&amp;('1. Configuration'!$C$9+(47-1)*7)))</f>
        <v/>
      </c>
      <c r="AW20" s="106">
        <f>IF($A20="","",COUNTIFS('3. Registre des congés'!$A$5:$A$200,$A20,'3. Registre des congés'!$F$5:$F$200,"Approuvé",'3. Registre des congés'!$C$5:$C$200,"&lt;="&amp;('1. Configuration'!$C$9+(48-1)*7+6),'3. Registre des congés'!$D$5:$D$200,"&gt;="&amp;('1. Configuration'!$C$9+(48-1)*7)))</f>
        <v/>
      </c>
      <c r="AX20" s="106">
        <f>IF($A20="","",COUNTIFS('3. Registre des congés'!$A$5:$A$200,$A20,'3. Registre des congés'!$F$5:$F$200,"Approuvé",'3. Registre des congés'!$C$5:$C$200,"&lt;="&amp;('1. Configuration'!$C$9+(49-1)*7+6),'3. Registre des congés'!$D$5:$D$200,"&gt;="&amp;('1. Configuration'!$C$9+(49-1)*7)))</f>
        <v/>
      </c>
      <c r="AY20" s="106">
        <f>IF($A20="","",COUNTIFS('3. Registre des congés'!$A$5:$A$200,$A20,'3. Registre des congés'!$F$5:$F$200,"Approuvé",'3. Registre des congés'!$C$5:$C$200,"&lt;="&amp;('1. Configuration'!$C$9+(50-1)*7+6),'3. Registre des congés'!$D$5:$D$200,"&gt;="&amp;('1. Configuration'!$C$9+(50-1)*7)))</f>
        <v/>
      </c>
      <c r="AZ20" s="106">
        <f>IF($A20="","",COUNTIFS('3. Registre des congés'!$A$5:$A$200,$A20,'3. Registre des congés'!$F$5:$F$200,"Approuvé",'3. Registre des congés'!$C$5:$C$200,"&lt;="&amp;('1. Configuration'!$C$9+(51-1)*7+6),'3. Registre des congés'!$D$5:$D$200,"&gt;="&amp;('1. Configuration'!$C$9+(51-1)*7)))</f>
        <v/>
      </c>
      <c r="BA20" s="106">
        <f>IF($A20="","",COUNTIFS('3. Registre des congés'!$A$5:$A$200,$A20,'3. Registre des congés'!$F$5:$F$200,"Approuvé",'3. Registre des congés'!$C$5:$C$200,"&lt;="&amp;('1. Configuration'!$C$9+(52-1)*7+6),'3. Registre des congés'!$D$5:$D$200,"&gt;="&amp;('1. Configuration'!$C$9+(52-1)*7)))</f>
        <v/>
      </c>
    </row>
    <row r="21" ht="18" customHeight="1" s="55">
      <c r="A21" s="105">
        <f>IF('2. Employés'!A21="","",'2. Employés'!A21)</f>
        <v/>
      </c>
      <c r="B21" s="106">
        <f>IF($A21="","",COUNTIFS('3. Registre des congés'!$A$5:$A$200,$A21,'3. Registre des congés'!$F$5:$F$200,"Approuvé",'3. Registre des congés'!$C$5:$C$200,"&lt;="&amp;('1. Configuration'!$C$9+(1-1)*7+6),'3. Registre des congés'!$D$5:$D$200,"&gt;="&amp;('1. Configuration'!$C$9+(1-1)*7)))</f>
        <v/>
      </c>
      <c r="C21" s="106">
        <f>IF($A21="","",COUNTIFS('3. Registre des congés'!$A$5:$A$200,$A21,'3. Registre des congés'!$F$5:$F$200,"Approuvé",'3. Registre des congés'!$C$5:$C$200,"&lt;="&amp;('1. Configuration'!$C$9+(2-1)*7+6),'3. Registre des congés'!$D$5:$D$200,"&gt;="&amp;('1. Configuration'!$C$9+(2-1)*7)))</f>
        <v/>
      </c>
      <c r="D21" s="106">
        <f>IF($A21="","",COUNTIFS('3. Registre des congés'!$A$5:$A$200,$A21,'3. Registre des congés'!$F$5:$F$200,"Approuvé",'3. Registre des congés'!$C$5:$C$200,"&lt;="&amp;('1. Configuration'!$C$9+(3-1)*7+6),'3. Registre des congés'!$D$5:$D$200,"&gt;="&amp;('1. Configuration'!$C$9+(3-1)*7)))</f>
        <v/>
      </c>
      <c r="E21" s="106">
        <f>IF($A21="","",COUNTIFS('3. Registre des congés'!$A$5:$A$200,$A21,'3. Registre des congés'!$F$5:$F$200,"Approuvé",'3. Registre des congés'!$C$5:$C$200,"&lt;="&amp;('1. Configuration'!$C$9+(4-1)*7+6),'3. Registre des congés'!$D$5:$D$200,"&gt;="&amp;('1. Configuration'!$C$9+(4-1)*7)))</f>
        <v/>
      </c>
      <c r="F21" s="106">
        <f>IF($A21="","",COUNTIFS('3. Registre des congés'!$A$5:$A$200,$A21,'3. Registre des congés'!$F$5:$F$200,"Approuvé",'3. Registre des congés'!$C$5:$C$200,"&lt;="&amp;('1. Configuration'!$C$9+(5-1)*7+6),'3. Registre des congés'!$D$5:$D$200,"&gt;="&amp;('1. Configuration'!$C$9+(5-1)*7)))</f>
        <v/>
      </c>
      <c r="G21" s="106">
        <f>IF($A21="","",COUNTIFS('3. Registre des congés'!$A$5:$A$200,$A21,'3. Registre des congés'!$F$5:$F$200,"Approuvé",'3. Registre des congés'!$C$5:$C$200,"&lt;="&amp;('1. Configuration'!$C$9+(6-1)*7+6),'3. Registre des congés'!$D$5:$D$200,"&gt;="&amp;('1. Configuration'!$C$9+(6-1)*7)))</f>
        <v/>
      </c>
      <c r="H21" s="106">
        <f>IF($A21="","",COUNTIFS('3. Registre des congés'!$A$5:$A$200,$A21,'3. Registre des congés'!$F$5:$F$200,"Approuvé",'3. Registre des congés'!$C$5:$C$200,"&lt;="&amp;('1. Configuration'!$C$9+(7-1)*7+6),'3. Registre des congés'!$D$5:$D$200,"&gt;="&amp;('1. Configuration'!$C$9+(7-1)*7)))</f>
        <v/>
      </c>
      <c r="I21" s="106">
        <f>IF($A21="","",COUNTIFS('3. Registre des congés'!$A$5:$A$200,$A21,'3. Registre des congés'!$F$5:$F$200,"Approuvé",'3. Registre des congés'!$C$5:$C$200,"&lt;="&amp;('1. Configuration'!$C$9+(8-1)*7+6),'3. Registre des congés'!$D$5:$D$200,"&gt;="&amp;('1. Configuration'!$C$9+(8-1)*7)))</f>
        <v/>
      </c>
      <c r="J21" s="106">
        <f>IF($A21="","",COUNTIFS('3. Registre des congés'!$A$5:$A$200,$A21,'3. Registre des congés'!$F$5:$F$200,"Approuvé",'3. Registre des congés'!$C$5:$C$200,"&lt;="&amp;('1. Configuration'!$C$9+(9-1)*7+6),'3. Registre des congés'!$D$5:$D$200,"&gt;="&amp;('1. Configuration'!$C$9+(9-1)*7)))</f>
        <v/>
      </c>
      <c r="K21" s="106">
        <f>IF($A21="","",COUNTIFS('3. Registre des congés'!$A$5:$A$200,$A21,'3. Registre des congés'!$F$5:$F$200,"Approuvé",'3. Registre des congés'!$C$5:$C$200,"&lt;="&amp;('1. Configuration'!$C$9+(10-1)*7+6),'3. Registre des congés'!$D$5:$D$200,"&gt;="&amp;('1. Configuration'!$C$9+(10-1)*7)))</f>
        <v/>
      </c>
      <c r="L21" s="106">
        <f>IF($A21="","",COUNTIFS('3. Registre des congés'!$A$5:$A$200,$A21,'3. Registre des congés'!$F$5:$F$200,"Approuvé",'3. Registre des congés'!$C$5:$C$200,"&lt;="&amp;('1. Configuration'!$C$9+(11-1)*7+6),'3. Registre des congés'!$D$5:$D$200,"&gt;="&amp;('1. Configuration'!$C$9+(11-1)*7)))</f>
        <v/>
      </c>
      <c r="M21" s="106">
        <f>IF($A21="","",COUNTIFS('3. Registre des congés'!$A$5:$A$200,$A21,'3. Registre des congés'!$F$5:$F$200,"Approuvé",'3. Registre des congés'!$C$5:$C$200,"&lt;="&amp;('1. Configuration'!$C$9+(12-1)*7+6),'3. Registre des congés'!$D$5:$D$200,"&gt;="&amp;('1. Configuration'!$C$9+(12-1)*7)))</f>
        <v/>
      </c>
      <c r="N21" s="106">
        <f>IF($A21="","",COUNTIFS('3. Registre des congés'!$A$5:$A$200,$A21,'3. Registre des congés'!$F$5:$F$200,"Approuvé",'3. Registre des congés'!$C$5:$C$200,"&lt;="&amp;('1. Configuration'!$C$9+(13-1)*7+6),'3. Registre des congés'!$D$5:$D$200,"&gt;="&amp;('1. Configuration'!$C$9+(13-1)*7)))</f>
        <v/>
      </c>
      <c r="O21" s="106">
        <f>IF($A21="","",COUNTIFS('3. Registre des congés'!$A$5:$A$200,$A21,'3. Registre des congés'!$F$5:$F$200,"Approuvé",'3. Registre des congés'!$C$5:$C$200,"&lt;="&amp;('1. Configuration'!$C$9+(14-1)*7+6),'3. Registre des congés'!$D$5:$D$200,"&gt;="&amp;('1. Configuration'!$C$9+(14-1)*7)))</f>
        <v/>
      </c>
      <c r="P21" s="106">
        <f>IF($A21="","",COUNTIFS('3. Registre des congés'!$A$5:$A$200,$A21,'3. Registre des congés'!$F$5:$F$200,"Approuvé",'3. Registre des congés'!$C$5:$C$200,"&lt;="&amp;('1. Configuration'!$C$9+(15-1)*7+6),'3. Registre des congés'!$D$5:$D$200,"&gt;="&amp;('1. Configuration'!$C$9+(15-1)*7)))</f>
        <v/>
      </c>
      <c r="Q21" s="106">
        <f>IF($A21="","",COUNTIFS('3. Registre des congés'!$A$5:$A$200,$A21,'3. Registre des congés'!$F$5:$F$200,"Approuvé",'3. Registre des congés'!$C$5:$C$200,"&lt;="&amp;('1. Configuration'!$C$9+(16-1)*7+6),'3. Registre des congés'!$D$5:$D$200,"&gt;="&amp;('1. Configuration'!$C$9+(16-1)*7)))</f>
        <v/>
      </c>
      <c r="R21" s="106">
        <f>IF($A21="","",COUNTIFS('3. Registre des congés'!$A$5:$A$200,$A21,'3. Registre des congés'!$F$5:$F$200,"Approuvé",'3. Registre des congés'!$C$5:$C$200,"&lt;="&amp;('1. Configuration'!$C$9+(17-1)*7+6),'3. Registre des congés'!$D$5:$D$200,"&gt;="&amp;('1. Configuration'!$C$9+(17-1)*7)))</f>
        <v/>
      </c>
      <c r="S21" s="106">
        <f>IF($A21="","",COUNTIFS('3. Registre des congés'!$A$5:$A$200,$A21,'3. Registre des congés'!$F$5:$F$200,"Approuvé",'3. Registre des congés'!$C$5:$C$200,"&lt;="&amp;('1. Configuration'!$C$9+(18-1)*7+6),'3. Registre des congés'!$D$5:$D$200,"&gt;="&amp;('1. Configuration'!$C$9+(18-1)*7)))</f>
        <v/>
      </c>
      <c r="T21" s="106">
        <f>IF($A21="","",COUNTIFS('3. Registre des congés'!$A$5:$A$200,$A21,'3. Registre des congés'!$F$5:$F$200,"Approuvé",'3. Registre des congés'!$C$5:$C$200,"&lt;="&amp;('1. Configuration'!$C$9+(19-1)*7+6),'3. Registre des congés'!$D$5:$D$200,"&gt;="&amp;('1. Configuration'!$C$9+(19-1)*7)))</f>
        <v/>
      </c>
      <c r="U21" s="106">
        <f>IF($A21="","",COUNTIFS('3. Registre des congés'!$A$5:$A$200,$A21,'3. Registre des congés'!$F$5:$F$200,"Approuvé",'3. Registre des congés'!$C$5:$C$200,"&lt;="&amp;('1. Configuration'!$C$9+(20-1)*7+6),'3. Registre des congés'!$D$5:$D$200,"&gt;="&amp;('1. Configuration'!$C$9+(20-1)*7)))</f>
        <v/>
      </c>
      <c r="V21" s="106">
        <f>IF($A21="","",COUNTIFS('3. Registre des congés'!$A$5:$A$200,$A21,'3. Registre des congés'!$F$5:$F$200,"Approuvé",'3. Registre des congés'!$C$5:$C$200,"&lt;="&amp;('1. Configuration'!$C$9+(21-1)*7+6),'3. Registre des congés'!$D$5:$D$200,"&gt;="&amp;('1. Configuration'!$C$9+(21-1)*7)))</f>
        <v/>
      </c>
      <c r="W21" s="106">
        <f>IF($A21="","",COUNTIFS('3. Registre des congés'!$A$5:$A$200,$A21,'3. Registre des congés'!$F$5:$F$200,"Approuvé",'3. Registre des congés'!$C$5:$C$200,"&lt;="&amp;('1. Configuration'!$C$9+(22-1)*7+6),'3. Registre des congés'!$D$5:$D$200,"&gt;="&amp;('1. Configuration'!$C$9+(22-1)*7)))</f>
        <v/>
      </c>
      <c r="X21" s="106">
        <f>IF($A21="","",COUNTIFS('3. Registre des congés'!$A$5:$A$200,$A21,'3. Registre des congés'!$F$5:$F$200,"Approuvé",'3. Registre des congés'!$C$5:$C$200,"&lt;="&amp;('1. Configuration'!$C$9+(23-1)*7+6),'3. Registre des congés'!$D$5:$D$200,"&gt;="&amp;('1. Configuration'!$C$9+(23-1)*7)))</f>
        <v/>
      </c>
      <c r="Y21" s="106">
        <f>IF($A21="","",COUNTIFS('3. Registre des congés'!$A$5:$A$200,$A21,'3. Registre des congés'!$F$5:$F$200,"Approuvé",'3. Registre des congés'!$C$5:$C$200,"&lt;="&amp;('1. Configuration'!$C$9+(24-1)*7+6),'3. Registre des congés'!$D$5:$D$200,"&gt;="&amp;('1. Configuration'!$C$9+(24-1)*7)))</f>
        <v/>
      </c>
      <c r="Z21" s="106">
        <f>IF($A21="","",COUNTIFS('3. Registre des congés'!$A$5:$A$200,$A21,'3. Registre des congés'!$F$5:$F$200,"Approuvé",'3. Registre des congés'!$C$5:$C$200,"&lt;="&amp;('1. Configuration'!$C$9+(25-1)*7+6),'3. Registre des congés'!$D$5:$D$200,"&gt;="&amp;('1. Configuration'!$C$9+(25-1)*7)))</f>
        <v/>
      </c>
      <c r="AA21" s="106">
        <f>IF($A21="","",COUNTIFS('3. Registre des congés'!$A$5:$A$200,$A21,'3. Registre des congés'!$F$5:$F$200,"Approuvé",'3. Registre des congés'!$C$5:$C$200,"&lt;="&amp;('1. Configuration'!$C$9+(26-1)*7+6),'3. Registre des congés'!$D$5:$D$200,"&gt;="&amp;('1. Configuration'!$C$9+(26-1)*7)))</f>
        <v/>
      </c>
      <c r="AB21" s="106">
        <f>IF($A21="","",COUNTIFS('3. Registre des congés'!$A$5:$A$200,$A21,'3. Registre des congés'!$F$5:$F$200,"Approuvé",'3. Registre des congés'!$C$5:$C$200,"&lt;="&amp;('1. Configuration'!$C$9+(27-1)*7+6),'3. Registre des congés'!$D$5:$D$200,"&gt;="&amp;('1. Configuration'!$C$9+(27-1)*7)))</f>
        <v/>
      </c>
      <c r="AC21" s="106">
        <f>IF($A21="","",COUNTIFS('3. Registre des congés'!$A$5:$A$200,$A21,'3. Registre des congés'!$F$5:$F$200,"Approuvé",'3. Registre des congés'!$C$5:$C$200,"&lt;="&amp;('1. Configuration'!$C$9+(28-1)*7+6),'3. Registre des congés'!$D$5:$D$200,"&gt;="&amp;('1. Configuration'!$C$9+(28-1)*7)))</f>
        <v/>
      </c>
      <c r="AD21" s="106">
        <f>IF($A21="","",COUNTIFS('3. Registre des congés'!$A$5:$A$200,$A21,'3. Registre des congés'!$F$5:$F$200,"Approuvé",'3. Registre des congés'!$C$5:$C$200,"&lt;="&amp;('1. Configuration'!$C$9+(29-1)*7+6),'3. Registre des congés'!$D$5:$D$200,"&gt;="&amp;('1. Configuration'!$C$9+(29-1)*7)))</f>
        <v/>
      </c>
      <c r="AE21" s="106">
        <f>IF($A21="","",COUNTIFS('3. Registre des congés'!$A$5:$A$200,$A21,'3. Registre des congés'!$F$5:$F$200,"Approuvé",'3. Registre des congés'!$C$5:$C$200,"&lt;="&amp;('1. Configuration'!$C$9+(30-1)*7+6),'3. Registre des congés'!$D$5:$D$200,"&gt;="&amp;('1. Configuration'!$C$9+(30-1)*7)))</f>
        <v/>
      </c>
      <c r="AF21" s="106">
        <f>IF($A21="","",COUNTIFS('3. Registre des congés'!$A$5:$A$200,$A21,'3. Registre des congés'!$F$5:$F$200,"Approuvé",'3. Registre des congés'!$C$5:$C$200,"&lt;="&amp;('1. Configuration'!$C$9+(31-1)*7+6),'3. Registre des congés'!$D$5:$D$200,"&gt;="&amp;('1. Configuration'!$C$9+(31-1)*7)))</f>
        <v/>
      </c>
      <c r="AG21" s="106">
        <f>IF($A21="","",COUNTIFS('3. Registre des congés'!$A$5:$A$200,$A21,'3. Registre des congés'!$F$5:$F$200,"Approuvé",'3. Registre des congés'!$C$5:$C$200,"&lt;="&amp;('1. Configuration'!$C$9+(32-1)*7+6),'3. Registre des congés'!$D$5:$D$200,"&gt;="&amp;('1. Configuration'!$C$9+(32-1)*7)))</f>
        <v/>
      </c>
      <c r="AH21" s="106">
        <f>IF($A21="","",COUNTIFS('3. Registre des congés'!$A$5:$A$200,$A21,'3. Registre des congés'!$F$5:$F$200,"Approuvé",'3. Registre des congés'!$C$5:$C$200,"&lt;="&amp;('1. Configuration'!$C$9+(33-1)*7+6),'3. Registre des congés'!$D$5:$D$200,"&gt;="&amp;('1. Configuration'!$C$9+(33-1)*7)))</f>
        <v/>
      </c>
      <c r="AI21" s="106">
        <f>IF($A21="","",COUNTIFS('3. Registre des congés'!$A$5:$A$200,$A21,'3. Registre des congés'!$F$5:$F$200,"Approuvé",'3. Registre des congés'!$C$5:$C$200,"&lt;="&amp;('1. Configuration'!$C$9+(34-1)*7+6),'3. Registre des congés'!$D$5:$D$200,"&gt;="&amp;('1. Configuration'!$C$9+(34-1)*7)))</f>
        <v/>
      </c>
      <c r="AJ21" s="106">
        <f>IF($A21="","",COUNTIFS('3. Registre des congés'!$A$5:$A$200,$A21,'3. Registre des congés'!$F$5:$F$200,"Approuvé",'3. Registre des congés'!$C$5:$C$200,"&lt;="&amp;('1. Configuration'!$C$9+(35-1)*7+6),'3. Registre des congés'!$D$5:$D$200,"&gt;="&amp;('1. Configuration'!$C$9+(35-1)*7)))</f>
        <v/>
      </c>
      <c r="AK21" s="106">
        <f>IF($A21="","",COUNTIFS('3. Registre des congés'!$A$5:$A$200,$A21,'3. Registre des congés'!$F$5:$F$200,"Approuvé",'3. Registre des congés'!$C$5:$C$200,"&lt;="&amp;('1. Configuration'!$C$9+(36-1)*7+6),'3. Registre des congés'!$D$5:$D$200,"&gt;="&amp;('1. Configuration'!$C$9+(36-1)*7)))</f>
        <v/>
      </c>
      <c r="AL21" s="106">
        <f>IF($A21="","",COUNTIFS('3. Registre des congés'!$A$5:$A$200,$A21,'3. Registre des congés'!$F$5:$F$200,"Approuvé",'3. Registre des congés'!$C$5:$C$200,"&lt;="&amp;('1. Configuration'!$C$9+(37-1)*7+6),'3. Registre des congés'!$D$5:$D$200,"&gt;="&amp;('1. Configuration'!$C$9+(37-1)*7)))</f>
        <v/>
      </c>
      <c r="AM21" s="106">
        <f>IF($A21="","",COUNTIFS('3. Registre des congés'!$A$5:$A$200,$A21,'3. Registre des congés'!$F$5:$F$200,"Approuvé",'3. Registre des congés'!$C$5:$C$200,"&lt;="&amp;('1. Configuration'!$C$9+(38-1)*7+6),'3. Registre des congés'!$D$5:$D$200,"&gt;="&amp;('1. Configuration'!$C$9+(38-1)*7)))</f>
        <v/>
      </c>
      <c r="AN21" s="106">
        <f>IF($A21="","",COUNTIFS('3. Registre des congés'!$A$5:$A$200,$A21,'3. Registre des congés'!$F$5:$F$200,"Approuvé",'3. Registre des congés'!$C$5:$C$200,"&lt;="&amp;('1. Configuration'!$C$9+(39-1)*7+6),'3. Registre des congés'!$D$5:$D$200,"&gt;="&amp;('1. Configuration'!$C$9+(39-1)*7)))</f>
        <v/>
      </c>
      <c r="AO21" s="106">
        <f>IF($A21="","",COUNTIFS('3. Registre des congés'!$A$5:$A$200,$A21,'3. Registre des congés'!$F$5:$F$200,"Approuvé",'3. Registre des congés'!$C$5:$C$200,"&lt;="&amp;('1. Configuration'!$C$9+(40-1)*7+6),'3. Registre des congés'!$D$5:$D$200,"&gt;="&amp;('1. Configuration'!$C$9+(40-1)*7)))</f>
        <v/>
      </c>
      <c r="AP21" s="106">
        <f>IF($A21="","",COUNTIFS('3. Registre des congés'!$A$5:$A$200,$A21,'3. Registre des congés'!$F$5:$F$200,"Approuvé",'3. Registre des congés'!$C$5:$C$200,"&lt;="&amp;('1. Configuration'!$C$9+(41-1)*7+6),'3. Registre des congés'!$D$5:$D$200,"&gt;="&amp;('1. Configuration'!$C$9+(41-1)*7)))</f>
        <v/>
      </c>
      <c r="AQ21" s="106">
        <f>IF($A21="","",COUNTIFS('3. Registre des congés'!$A$5:$A$200,$A21,'3. Registre des congés'!$F$5:$F$200,"Approuvé",'3. Registre des congés'!$C$5:$C$200,"&lt;="&amp;('1. Configuration'!$C$9+(42-1)*7+6),'3. Registre des congés'!$D$5:$D$200,"&gt;="&amp;('1. Configuration'!$C$9+(42-1)*7)))</f>
        <v/>
      </c>
      <c r="AR21" s="106">
        <f>IF($A21="","",COUNTIFS('3. Registre des congés'!$A$5:$A$200,$A21,'3. Registre des congés'!$F$5:$F$200,"Approuvé",'3. Registre des congés'!$C$5:$C$200,"&lt;="&amp;('1. Configuration'!$C$9+(43-1)*7+6),'3. Registre des congés'!$D$5:$D$200,"&gt;="&amp;('1. Configuration'!$C$9+(43-1)*7)))</f>
        <v/>
      </c>
      <c r="AS21" s="106">
        <f>IF($A21="","",COUNTIFS('3. Registre des congés'!$A$5:$A$200,$A21,'3. Registre des congés'!$F$5:$F$200,"Approuvé",'3. Registre des congés'!$C$5:$C$200,"&lt;="&amp;('1. Configuration'!$C$9+(44-1)*7+6),'3. Registre des congés'!$D$5:$D$200,"&gt;="&amp;('1. Configuration'!$C$9+(44-1)*7)))</f>
        <v/>
      </c>
      <c r="AT21" s="106">
        <f>IF($A21="","",COUNTIFS('3. Registre des congés'!$A$5:$A$200,$A21,'3. Registre des congés'!$F$5:$F$200,"Approuvé",'3. Registre des congés'!$C$5:$C$200,"&lt;="&amp;('1. Configuration'!$C$9+(45-1)*7+6),'3. Registre des congés'!$D$5:$D$200,"&gt;="&amp;('1. Configuration'!$C$9+(45-1)*7)))</f>
        <v/>
      </c>
      <c r="AU21" s="106">
        <f>IF($A21="","",COUNTIFS('3. Registre des congés'!$A$5:$A$200,$A21,'3. Registre des congés'!$F$5:$F$200,"Approuvé",'3. Registre des congés'!$C$5:$C$200,"&lt;="&amp;('1. Configuration'!$C$9+(46-1)*7+6),'3. Registre des congés'!$D$5:$D$200,"&gt;="&amp;('1. Configuration'!$C$9+(46-1)*7)))</f>
        <v/>
      </c>
      <c r="AV21" s="106">
        <f>IF($A21="","",COUNTIFS('3. Registre des congés'!$A$5:$A$200,$A21,'3. Registre des congés'!$F$5:$F$200,"Approuvé",'3. Registre des congés'!$C$5:$C$200,"&lt;="&amp;('1. Configuration'!$C$9+(47-1)*7+6),'3. Registre des congés'!$D$5:$D$200,"&gt;="&amp;('1. Configuration'!$C$9+(47-1)*7)))</f>
        <v/>
      </c>
      <c r="AW21" s="106">
        <f>IF($A21="","",COUNTIFS('3. Registre des congés'!$A$5:$A$200,$A21,'3. Registre des congés'!$F$5:$F$200,"Approuvé",'3. Registre des congés'!$C$5:$C$200,"&lt;="&amp;('1. Configuration'!$C$9+(48-1)*7+6),'3. Registre des congés'!$D$5:$D$200,"&gt;="&amp;('1. Configuration'!$C$9+(48-1)*7)))</f>
        <v/>
      </c>
      <c r="AX21" s="106">
        <f>IF($A21="","",COUNTIFS('3. Registre des congés'!$A$5:$A$200,$A21,'3. Registre des congés'!$F$5:$F$200,"Approuvé",'3. Registre des congés'!$C$5:$C$200,"&lt;="&amp;('1. Configuration'!$C$9+(49-1)*7+6),'3. Registre des congés'!$D$5:$D$200,"&gt;="&amp;('1. Configuration'!$C$9+(49-1)*7)))</f>
        <v/>
      </c>
      <c r="AY21" s="106">
        <f>IF($A21="","",COUNTIFS('3. Registre des congés'!$A$5:$A$200,$A21,'3. Registre des congés'!$F$5:$F$200,"Approuvé",'3. Registre des congés'!$C$5:$C$200,"&lt;="&amp;('1. Configuration'!$C$9+(50-1)*7+6),'3. Registre des congés'!$D$5:$D$200,"&gt;="&amp;('1. Configuration'!$C$9+(50-1)*7)))</f>
        <v/>
      </c>
      <c r="AZ21" s="106">
        <f>IF($A21="","",COUNTIFS('3. Registre des congés'!$A$5:$A$200,$A21,'3. Registre des congés'!$F$5:$F$200,"Approuvé",'3. Registre des congés'!$C$5:$C$200,"&lt;="&amp;('1. Configuration'!$C$9+(51-1)*7+6),'3. Registre des congés'!$D$5:$D$200,"&gt;="&amp;('1. Configuration'!$C$9+(51-1)*7)))</f>
        <v/>
      </c>
      <c r="BA21" s="106">
        <f>IF($A21="","",COUNTIFS('3. Registre des congés'!$A$5:$A$200,$A21,'3. Registre des congés'!$F$5:$F$200,"Approuvé",'3. Registre des congés'!$C$5:$C$200,"&lt;="&amp;('1. Configuration'!$C$9+(52-1)*7+6),'3. Registre des congés'!$D$5:$D$200,"&gt;="&amp;('1. Configuration'!$C$9+(52-1)*7)))</f>
        <v/>
      </c>
    </row>
    <row r="22" ht="18" customHeight="1" s="55">
      <c r="A22" s="105">
        <f>IF('2. Employés'!A22="","",'2. Employés'!A22)</f>
        <v/>
      </c>
      <c r="B22" s="106">
        <f>IF($A22="","",COUNTIFS('3. Registre des congés'!$A$5:$A$200,$A22,'3. Registre des congés'!$F$5:$F$200,"Approuvé",'3. Registre des congés'!$C$5:$C$200,"&lt;="&amp;('1. Configuration'!$C$9+(1-1)*7+6),'3. Registre des congés'!$D$5:$D$200,"&gt;="&amp;('1. Configuration'!$C$9+(1-1)*7)))</f>
        <v/>
      </c>
      <c r="C22" s="106">
        <f>IF($A22="","",COUNTIFS('3. Registre des congés'!$A$5:$A$200,$A22,'3. Registre des congés'!$F$5:$F$200,"Approuvé",'3. Registre des congés'!$C$5:$C$200,"&lt;="&amp;('1. Configuration'!$C$9+(2-1)*7+6),'3. Registre des congés'!$D$5:$D$200,"&gt;="&amp;('1. Configuration'!$C$9+(2-1)*7)))</f>
        <v/>
      </c>
      <c r="D22" s="106">
        <f>IF($A22="","",COUNTIFS('3. Registre des congés'!$A$5:$A$200,$A22,'3. Registre des congés'!$F$5:$F$200,"Approuvé",'3. Registre des congés'!$C$5:$C$200,"&lt;="&amp;('1. Configuration'!$C$9+(3-1)*7+6),'3. Registre des congés'!$D$5:$D$200,"&gt;="&amp;('1. Configuration'!$C$9+(3-1)*7)))</f>
        <v/>
      </c>
      <c r="E22" s="106">
        <f>IF($A22="","",COUNTIFS('3. Registre des congés'!$A$5:$A$200,$A22,'3. Registre des congés'!$F$5:$F$200,"Approuvé",'3. Registre des congés'!$C$5:$C$200,"&lt;="&amp;('1. Configuration'!$C$9+(4-1)*7+6),'3. Registre des congés'!$D$5:$D$200,"&gt;="&amp;('1. Configuration'!$C$9+(4-1)*7)))</f>
        <v/>
      </c>
      <c r="F22" s="106">
        <f>IF($A22="","",COUNTIFS('3. Registre des congés'!$A$5:$A$200,$A22,'3. Registre des congés'!$F$5:$F$200,"Approuvé",'3. Registre des congés'!$C$5:$C$200,"&lt;="&amp;('1. Configuration'!$C$9+(5-1)*7+6),'3. Registre des congés'!$D$5:$D$200,"&gt;="&amp;('1. Configuration'!$C$9+(5-1)*7)))</f>
        <v/>
      </c>
      <c r="G22" s="106">
        <f>IF($A22="","",COUNTIFS('3. Registre des congés'!$A$5:$A$200,$A22,'3. Registre des congés'!$F$5:$F$200,"Approuvé",'3. Registre des congés'!$C$5:$C$200,"&lt;="&amp;('1. Configuration'!$C$9+(6-1)*7+6),'3. Registre des congés'!$D$5:$D$200,"&gt;="&amp;('1. Configuration'!$C$9+(6-1)*7)))</f>
        <v/>
      </c>
      <c r="H22" s="106">
        <f>IF($A22="","",COUNTIFS('3. Registre des congés'!$A$5:$A$200,$A22,'3. Registre des congés'!$F$5:$F$200,"Approuvé",'3. Registre des congés'!$C$5:$C$200,"&lt;="&amp;('1. Configuration'!$C$9+(7-1)*7+6),'3. Registre des congés'!$D$5:$D$200,"&gt;="&amp;('1. Configuration'!$C$9+(7-1)*7)))</f>
        <v/>
      </c>
      <c r="I22" s="106">
        <f>IF($A22="","",COUNTIFS('3. Registre des congés'!$A$5:$A$200,$A22,'3. Registre des congés'!$F$5:$F$200,"Approuvé",'3. Registre des congés'!$C$5:$C$200,"&lt;="&amp;('1. Configuration'!$C$9+(8-1)*7+6),'3. Registre des congés'!$D$5:$D$200,"&gt;="&amp;('1. Configuration'!$C$9+(8-1)*7)))</f>
        <v/>
      </c>
      <c r="J22" s="106">
        <f>IF($A22="","",COUNTIFS('3. Registre des congés'!$A$5:$A$200,$A22,'3. Registre des congés'!$F$5:$F$200,"Approuvé",'3. Registre des congés'!$C$5:$C$200,"&lt;="&amp;('1. Configuration'!$C$9+(9-1)*7+6),'3. Registre des congés'!$D$5:$D$200,"&gt;="&amp;('1. Configuration'!$C$9+(9-1)*7)))</f>
        <v/>
      </c>
      <c r="K22" s="106">
        <f>IF($A22="","",COUNTIFS('3. Registre des congés'!$A$5:$A$200,$A22,'3. Registre des congés'!$F$5:$F$200,"Approuvé",'3. Registre des congés'!$C$5:$C$200,"&lt;="&amp;('1. Configuration'!$C$9+(10-1)*7+6),'3. Registre des congés'!$D$5:$D$200,"&gt;="&amp;('1. Configuration'!$C$9+(10-1)*7)))</f>
        <v/>
      </c>
      <c r="L22" s="106">
        <f>IF($A22="","",COUNTIFS('3. Registre des congés'!$A$5:$A$200,$A22,'3. Registre des congés'!$F$5:$F$200,"Approuvé",'3. Registre des congés'!$C$5:$C$200,"&lt;="&amp;('1. Configuration'!$C$9+(11-1)*7+6),'3. Registre des congés'!$D$5:$D$200,"&gt;="&amp;('1. Configuration'!$C$9+(11-1)*7)))</f>
        <v/>
      </c>
      <c r="M22" s="106">
        <f>IF($A22="","",COUNTIFS('3. Registre des congés'!$A$5:$A$200,$A22,'3. Registre des congés'!$F$5:$F$200,"Approuvé",'3. Registre des congés'!$C$5:$C$200,"&lt;="&amp;('1. Configuration'!$C$9+(12-1)*7+6),'3. Registre des congés'!$D$5:$D$200,"&gt;="&amp;('1. Configuration'!$C$9+(12-1)*7)))</f>
        <v/>
      </c>
      <c r="N22" s="106">
        <f>IF($A22="","",COUNTIFS('3. Registre des congés'!$A$5:$A$200,$A22,'3. Registre des congés'!$F$5:$F$200,"Approuvé",'3. Registre des congés'!$C$5:$C$200,"&lt;="&amp;('1. Configuration'!$C$9+(13-1)*7+6),'3. Registre des congés'!$D$5:$D$200,"&gt;="&amp;('1. Configuration'!$C$9+(13-1)*7)))</f>
        <v/>
      </c>
      <c r="O22" s="106">
        <f>IF($A22="","",COUNTIFS('3. Registre des congés'!$A$5:$A$200,$A22,'3. Registre des congés'!$F$5:$F$200,"Approuvé",'3. Registre des congés'!$C$5:$C$200,"&lt;="&amp;('1. Configuration'!$C$9+(14-1)*7+6),'3. Registre des congés'!$D$5:$D$200,"&gt;="&amp;('1. Configuration'!$C$9+(14-1)*7)))</f>
        <v/>
      </c>
      <c r="P22" s="106">
        <f>IF($A22="","",COUNTIFS('3. Registre des congés'!$A$5:$A$200,$A22,'3. Registre des congés'!$F$5:$F$200,"Approuvé",'3. Registre des congés'!$C$5:$C$200,"&lt;="&amp;('1. Configuration'!$C$9+(15-1)*7+6),'3. Registre des congés'!$D$5:$D$200,"&gt;="&amp;('1. Configuration'!$C$9+(15-1)*7)))</f>
        <v/>
      </c>
      <c r="Q22" s="106">
        <f>IF($A22="","",COUNTIFS('3. Registre des congés'!$A$5:$A$200,$A22,'3. Registre des congés'!$F$5:$F$200,"Approuvé",'3. Registre des congés'!$C$5:$C$200,"&lt;="&amp;('1. Configuration'!$C$9+(16-1)*7+6),'3. Registre des congés'!$D$5:$D$200,"&gt;="&amp;('1. Configuration'!$C$9+(16-1)*7)))</f>
        <v/>
      </c>
      <c r="R22" s="106">
        <f>IF($A22="","",COUNTIFS('3. Registre des congés'!$A$5:$A$200,$A22,'3. Registre des congés'!$F$5:$F$200,"Approuvé",'3. Registre des congés'!$C$5:$C$200,"&lt;="&amp;('1. Configuration'!$C$9+(17-1)*7+6),'3. Registre des congés'!$D$5:$D$200,"&gt;="&amp;('1. Configuration'!$C$9+(17-1)*7)))</f>
        <v/>
      </c>
      <c r="S22" s="106">
        <f>IF($A22="","",COUNTIFS('3. Registre des congés'!$A$5:$A$200,$A22,'3. Registre des congés'!$F$5:$F$200,"Approuvé",'3. Registre des congés'!$C$5:$C$200,"&lt;="&amp;('1. Configuration'!$C$9+(18-1)*7+6),'3. Registre des congés'!$D$5:$D$200,"&gt;="&amp;('1. Configuration'!$C$9+(18-1)*7)))</f>
        <v/>
      </c>
      <c r="T22" s="106">
        <f>IF($A22="","",COUNTIFS('3. Registre des congés'!$A$5:$A$200,$A22,'3. Registre des congés'!$F$5:$F$200,"Approuvé",'3. Registre des congés'!$C$5:$C$200,"&lt;="&amp;('1. Configuration'!$C$9+(19-1)*7+6),'3. Registre des congés'!$D$5:$D$200,"&gt;="&amp;('1. Configuration'!$C$9+(19-1)*7)))</f>
        <v/>
      </c>
      <c r="U22" s="106">
        <f>IF($A22="","",COUNTIFS('3. Registre des congés'!$A$5:$A$200,$A22,'3. Registre des congés'!$F$5:$F$200,"Approuvé",'3. Registre des congés'!$C$5:$C$200,"&lt;="&amp;('1. Configuration'!$C$9+(20-1)*7+6),'3. Registre des congés'!$D$5:$D$200,"&gt;="&amp;('1. Configuration'!$C$9+(20-1)*7)))</f>
        <v/>
      </c>
      <c r="V22" s="106">
        <f>IF($A22="","",COUNTIFS('3. Registre des congés'!$A$5:$A$200,$A22,'3. Registre des congés'!$F$5:$F$200,"Approuvé",'3. Registre des congés'!$C$5:$C$200,"&lt;="&amp;('1. Configuration'!$C$9+(21-1)*7+6),'3. Registre des congés'!$D$5:$D$200,"&gt;="&amp;('1. Configuration'!$C$9+(21-1)*7)))</f>
        <v/>
      </c>
      <c r="W22" s="106">
        <f>IF($A22="","",COUNTIFS('3. Registre des congés'!$A$5:$A$200,$A22,'3. Registre des congés'!$F$5:$F$200,"Approuvé",'3. Registre des congés'!$C$5:$C$200,"&lt;="&amp;('1. Configuration'!$C$9+(22-1)*7+6),'3. Registre des congés'!$D$5:$D$200,"&gt;="&amp;('1. Configuration'!$C$9+(22-1)*7)))</f>
        <v/>
      </c>
      <c r="X22" s="106">
        <f>IF($A22="","",COUNTIFS('3. Registre des congés'!$A$5:$A$200,$A22,'3. Registre des congés'!$F$5:$F$200,"Approuvé",'3. Registre des congés'!$C$5:$C$200,"&lt;="&amp;('1. Configuration'!$C$9+(23-1)*7+6),'3. Registre des congés'!$D$5:$D$200,"&gt;="&amp;('1. Configuration'!$C$9+(23-1)*7)))</f>
        <v/>
      </c>
      <c r="Y22" s="106">
        <f>IF($A22="","",COUNTIFS('3. Registre des congés'!$A$5:$A$200,$A22,'3. Registre des congés'!$F$5:$F$200,"Approuvé",'3. Registre des congés'!$C$5:$C$200,"&lt;="&amp;('1. Configuration'!$C$9+(24-1)*7+6),'3. Registre des congés'!$D$5:$D$200,"&gt;="&amp;('1. Configuration'!$C$9+(24-1)*7)))</f>
        <v/>
      </c>
      <c r="Z22" s="106">
        <f>IF($A22="","",COUNTIFS('3. Registre des congés'!$A$5:$A$200,$A22,'3. Registre des congés'!$F$5:$F$200,"Approuvé",'3. Registre des congés'!$C$5:$C$200,"&lt;="&amp;('1. Configuration'!$C$9+(25-1)*7+6),'3. Registre des congés'!$D$5:$D$200,"&gt;="&amp;('1. Configuration'!$C$9+(25-1)*7)))</f>
        <v/>
      </c>
      <c r="AA22" s="106">
        <f>IF($A22="","",COUNTIFS('3. Registre des congés'!$A$5:$A$200,$A22,'3. Registre des congés'!$F$5:$F$200,"Approuvé",'3. Registre des congés'!$C$5:$C$200,"&lt;="&amp;('1. Configuration'!$C$9+(26-1)*7+6),'3. Registre des congés'!$D$5:$D$200,"&gt;="&amp;('1. Configuration'!$C$9+(26-1)*7)))</f>
        <v/>
      </c>
      <c r="AB22" s="106">
        <f>IF($A22="","",COUNTIFS('3. Registre des congés'!$A$5:$A$200,$A22,'3. Registre des congés'!$F$5:$F$200,"Approuvé",'3. Registre des congés'!$C$5:$C$200,"&lt;="&amp;('1. Configuration'!$C$9+(27-1)*7+6),'3. Registre des congés'!$D$5:$D$200,"&gt;="&amp;('1. Configuration'!$C$9+(27-1)*7)))</f>
        <v/>
      </c>
      <c r="AC22" s="106">
        <f>IF($A22="","",COUNTIFS('3. Registre des congés'!$A$5:$A$200,$A22,'3. Registre des congés'!$F$5:$F$200,"Approuvé",'3. Registre des congés'!$C$5:$C$200,"&lt;="&amp;('1. Configuration'!$C$9+(28-1)*7+6),'3. Registre des congés'!$D$5:$D$200,"&gt;="&amp;('1. Configuration'!$C$9+(28-1)*7)))</f>
        <v/>
      </c>
      <c r="AD22" s="106">
        <f>IF($A22="","",COUNTIFS('3. Registre des congés'!$A$5:$A$200,$A22,'3. Registre des congés'!$F$5:$F$200,"Approuvé",'3. Registre des congés'!$C$5:$C$200,"&lt;="&amp;('1. Configuration'!$C$9+(29-1)*7+6),'3. Registre des congés'!$D$5:$D$200,"&gt;="&amp;('1. Configuration'!$C$9+(29-1)*7)))</f>
        <v/>
      </c>
      <c r="AE22" s="106">
        <f>IF($A22="","",COUNTIFS('3. Registre des congés'!$A$5:$A$200,$A22,'3. Registre des congés'!$F$5:$F$200,"Approuvé",'3. Registre des congés'!$C$5:$C$200,"&lt;="&amp;('1. Configuration'!$C$9+(30-1)*7+6),'3. Registre des congés'!$D$5:$D$200,"&gt;="&amp;('1. Configuration'!$C$9+(30-1)*7)))</f>
        <v/>
      </c>
      <c r="AF22" s="106">
        <f>IF($A22="","",COUNTIFS('3. Registre des congés'!$A$5:$A$200,$A22,'3. Registre des congés'!$F$5:$F$200,"Approuvé",'3. Registre des congés'!$C$5:$C$200,"&lt;="&amp;('1. Configuration'!$C$9+(31-1)*7+6),'3. Registre des congés'!$D$5:$D$200,"&gt;="&amp;('1. Configuration'!$C$9+(31-1)*7)))</f>
        <v/>
      </c>
      <c r="AG22" s="106">
        <f>IF($A22="","",COUNTIFS('3. Registre des congés'!$A$5:$A$200,$A22,'3. Registre des congés'!$F$5:$F$200,"Approuvé",'3. Registre des congés'!$C$5:$C$200,"&lt;="&amp;('1. Configuration'!$C$9+(32-1)*7+6),'3. Registre des congés'!$D$5:$D$200,"&gt;="&amp;('1. Configuration'!$C$9+(32-1)*7)))</f>
        <v/>
      </c>
      <c r="AH22" s="106">
        <f>IF($A22="","",COUNTIFS('3. Registre des congés'!$A$5:$A$200,$A22,'3. Registre des congés'!$F$5:$F$200,"Approuvé",'3. Registre des congés'!$C$5:$C$200,"&lt;="&amp;('1. Configuration'!$C$9+(33-1)*7+6),'3. Registre des congés'!$D$5:$D$200,"&gt;="&amp;('1. Configuration'!$C$9+(33-1)*7)))</f>
        <v/>
      </c>
      <c r="AI22" s="106">
        <f>IF($A22="","",COUNTIFS('3. Registre des congés'!$A$5:$A$200,$A22,'3. Registre des congés'!$F$5:$F$200,"Approuvé",'3. Registre des congés'!$C$5:$C$200,"&lt;="&amp;('1. Configuration'!$C$9+(34-1)*7+6),'3. Registre des congés'!$D$5:$D$200,"&gt;="&amp;('1. Configuration'!$C$9+(34-1)*7)))</f>
        <v/>
      </c>
      <c r="AJ22" s="106">
        <f>IF($A22="","",COUNTIFS('3. Registre des congés'!$A$5:$A$200,$A22,'3. Registre des congés'!$F$5:$F$200,"Approuvé",'3. Registre des congés'!$C$5:$C$200,"&lt;="&amp;('1. Configuration'!$C$9+(35-1)*7+6),'3. Registre des congés'!$D$5:$D$200,"&gt;="&amp;('1. Configuration'!$C$9+(35-1)*7)))</f>
        <v/>
      </c>
      <c r="AK22" s="106">
        <f>IF($A22="","",COUNTIFS('3. Registre des congés'!$A$5:$A$200,$A22,'3. Registre des congés'!$F$5:$F$200,"Approuvé",'3. Registre des congés'!$C$5:$C$200,"&lt;="&amp;('1. Configuration'!$C$9+(36-1)*7+6),'3. Registre des congés'!$D$5:$D$200,"&gt;="&amp;('1. Configuration'!$C$9+(36-1)*7)))</f>
        <v/>
      </c>
      <c r="AL22" s="106">
        <f>IF($A22="","",COUNTIFS('3. Registre des congés'!$A$5:$A$200,$A22,'3. Registre des congés'!$F$5:$F$200,"Approuvé",'3. Registre des congés'!$C$5:$C$200,"&lt;="&amp;('1. Configuration'!$C$9+(37-1)*7+6),'3. Registre des congés'!$D$5:$D$200,"&gt;="&amp;('1. Configuration'!$C$9+(37-1)*7)))</f>
        <v/>
      </c>
      <c r="AM22" s="106">
        <f>IF($A22="","",COUNTIFS('3. Registre des congés'!$A$5:$A$200,$A22,'3. Registre des congés'!$F$5:$F$200,"Approuvé",'3. Registre des congés'!$C$5:$C$200,"&lt;="&amp;('1. Configuration'!$C$9+(38-1)*7+6),'3. Registre des congés'!$D$5:$D$200,"&gt;="&amp;('1. Configuration'!$C$9+(38-1)*7)))</f>
        <v/>
      </c>
      <c r="AN22" s="106">
        <f>IF($A22="","",COUNTIFS('3. Registre des congés'!$A$5:$A$200,$A22,'3. Registre des congés'!$F$5:$F$200,"Approuvé",'3. Registre des congés'!$C$5:$C$200,"&lt;="&amp;('1. Configuration'!$C$9+(39-1)*7+6),'3. Registre des congés'!$D$5:$D$200,"&gt;="&amp;('1. Configuration'!$C$9+(39-1)*7)))</f>
        <v/>
      </c>
      <c r="AO22" s="106">
        <f>IF($A22="","",COUNTIFS('3. Registre des congés'!$A$5:$A$200,$A22,'3. Registre des congés'!$F$5:$F$200,"Approuvé",'3. Registre des congés'!$C$5:$C$200,"&lt;="&amp;('1. Configuration'!$C$9+(40-1)*7+6),'3. Registre des congés'!$D$5:$D$200,"&gt;="&amp;('1. Configuration'!$C$9+(40-1)*7)))</f>
        <v/>
      </c>
      <c r="AP22" s="106">
        <f>IF($A22="","",COUNTIFS('3. Registre des congés'!$A$5:$A$200,$A22,'3. Registre des congés'!$F$5:$F$200,"Approuvé",'3. Registre des congés'!$C$5:$C$200,"&lt;="&amp;('1. Configuration'!$C$9+(41-1)*7+6),'3. Registre des congés'!$D$5:$D$200,"&gt;="&amp;('1. Configuration'!$C$9+(41-1)*7)))</f>
        <v/>
      </c>
      <c r="AQ22" s="106">
        <f>IF($A22="","",COUNTIFS('3. Registre des congés'!$A$5:$A$200,$A22,'3. Registre des congés'!$F$5:$F$200,"Approuvé",'3. Registre des congés'!$C$5:$C$200,"&lt;="&amp;('1. Configuration'!$C$9+(42-1)*7+6),'3. Registre des congés'!$D$5:$D$200,"&gt;="&amp;('1. Configuration'!$C$9+(42-1)*7)))</f>
        <v/>
      </c>
      <c r="AR22" s="106">
        <f>IF($A22="","",COUNTIFS('3. Registre des congés'!$A$5:$A$200,$A22,'3. Registre des congés'!$F$5:$F$200,"Approuvé",'3. Registre des congés'!$C$5:$C$200,"&lt;="&amp;('1. Configuration'!$C$9+(43-1)*7+6),'3. Registre des congés'!$D$5:$D$200,"&gt;="&amp;('1. Configuration'!$C$9+(43-1)*7)))</f>
        <v/>
      </c>
      <c r="AS22" s="106">
        <f>IF($A22="","",COUNTIFS('3. Registre des congés'!$A$5:$A$200,$A22,'3. Registre des congés'!$F$5:$F$200,"Approuvé",'3. Registre des congés'!$C$5:$C$200,"&lt;="&amp;('1. Configuration'!$C$9+(44-1)*7+6),'3. Registre des congés'!$D$5:$D$200,"&gt;="&amp;('1. Configuration'!$C$9+(44-1)*7)))</f>
        <v/>
      </c>
      <c r="AT22" s="106">
        <f>IF($A22="","",COUNTIFS('3. Registre des congés'!$A$5:$A$200,$A22,'3. Registre des congés'!$F$5:$F$200,"Approuvé",'3. Registre des congés'!$C$5:$C$200,"&lt;="&amp;('1. Configuration'!$C$9+(45-1)*7+6),'3. Registre des congés'!$D$5:$D$200,"&gt;="&amp;('1. Configuration'!$C$9+(45-1)*7)))</f>
        <v/>
      </c>
      <c r="AU22" s="106">
        <f>IF($A22="","",COUNTIFS('3. Registre des congés'!$A$5:$A$200,$A22,'3. Registre des congés'!$F$5:$F$200,"Approuvé",'3. Registre des congés'!$C$5:$C$200,"&lt;="&amp;('1. Configuration'!$C$9+(46-1)*7+6),'3. Registre des congés'!$D$5:$D$200,"&gt;="&amp;('1. Configuration'!$C$9+(46-1)*7)))</f>
        <v/>
      </c>
      <c r="AV22" s="106">
        <f>IF($A22="","",COUNTIFS('3. Registre des congés'!$A$5:$A$200,$A22,'3. Registre des congés'!$F$5:$F$200,"Approuvé",'3. Registre des congés'!$C$5:$C$200,"&lt;="&amp;('1. Configuration'!$C$9+(47-1)*7+6),'3. Registre des congés'!$D$5:$D$200,"&gt;="&amp;('1. Configuration'!$C$9+(47-1)*7)))</f>
        <v/>
      </c>
      <c r="AW22" s="106">
        <f>IF($A22="","",COUNTIFS('3. Registre des congés'!$A$5:$A$200,$A22,'3. Registre des congés'!$F$5:$F$200,"Approuvé",'3. Registre des congés'!$C$5:$C$200,"&lt;="&amp;('1. Configuration'!$C$9+(48-1)*7+6),'3. Registre des congés'!$D$5:$D$200,"&gt;="&amp;('1. Configuration'!$C$9+(48-1)*7)))</f>
        <v/>
      </c>
      <c r="AX22" s="106">
        <f>IF($A22="","",COUNTIFS('3. Registre des congés'!$A$5:$A$200,$A22,'3. Registre des congés'!$F$5:$F$200,"Approuvé",'3. Registre des congés'!$C$5:$C$200,"&lt;="&amp;('1. Configuration'!$C$9+(49-1)*7+6),'3. Registre des congés'!$D$5:$D$200,"&gt;="&amp;('1. Configuration'!$C$9+(49-1)*7)))</f>
        <v/>
      </c>
      <c r="AY22" s="106">
        <f>IF($A22="","",COUNTIFS('3. Registre des congés'!$A$5:$A$200,$A22,'3. Registre des congés'!$F$5:$F$200,"Approuvé",'3. Registre des congés'!$C$5:$C$200,"&lt;="&amp;('1. Configuration'!$C$9+(50-1)*7+6),'3. Registre des congés'!$D$5:$D$200,"&gt;="&amp;('1. Configuration'!$C$9+(50-1)*7)))</f>
        <v/>
      </c>
      <c r="AZ22" s="106">
        <f>IF($A22="","",COUNTIFS('3. Registre des congés'!$A$5:$A$200,$A22,'3. Registre des congés'!$F$5:$F$200,"Approuvé",'3. Registre des congés'!$C$5:$C$200,"&lt;="&amp;('1. Configuration'!$C$9+(51-1)*7+6),'3. Registre des congés'!$D$5:$D$200,"&gt;="&amp;('1. Configuration'!$C$9+(51-1)*7)))</f>
        <v/>
      </c>
      <c r="BA22" s="106">
        <f>IF($A22="","",COUNTIFS('3. Registre des congés'!$A$5:$A$200,$A22,'3. Registre des congés'!$F$5:$F$200,"Approuvé",'3. Registre des congés'!$C$5:$C$200,"&lt;="&amp;('1. Configuration'!$C$9+(52-1)*7+6),'3. Registre des congés'!$D$5:$D$200,"&gt;="&amp;('1. Configuration'!$C$9+(52-1)*7)))</f>
        <v/>
      </c>
    </row>
    <row r="23" ht="18" customHeight="1" s="55">
      <c r="A23" s="105">
        <f>IF('2. Employés'!A23="","",'2. Employés'!A23)</f>
        <v/>
      </c>
      <c r="B23" s="106">
        <f>IF($A23="","",COUNTIFS('3. Registre des congés'!$A$5:$A$200,$A23,'3. Registre des congés'!$F$5:$F$200,"Approuvé",'3. Registre des congés'!$C$5:$C$200,"&lt;="&amp;('1. Configuration'!$C$9+(1-1)*7+6),'3. Registre des congés'!$D$5:$D$200,"&gt;="&amp;('1. Configuration'!$C$9+(1-1)*7)))</f>
        <v/>
      </c>
      <c r="C23" s="106">
        <f>IF($A23="","",COUNTIFS('3. Registre des congés'!$A$5:$A$200,$A23,'3. Registre des congés'!$F$5:$F$200,"Approuvé",'3. Registre des congés'!$C$5:$C$200,"&lt;="&amp;('1. Configuration'!$C$9+(2-1)*7+6),'3. Registre des congés'!$D$5:$D$200,"&gt;="&amp;('1. Configuration'!$C$9+(2-1)*7)))</f>
        <v/>
      </c>
      <c r="D23" s="106">
        <f>IF($A23="","",COUNTIFS('3. Registre des congés'!$A$5:$A$200,$A23,'3. Registre des congés'!$F$5:$F$200,"Approuvé",'3. Registre des congés'!$C$5:$C$200,"&lt;="&amp;('1. Configuration'!$C$9+(3-1)*7+6),'3. Registre des congés'!$D$5:$D$200,"&gt;="&amp;('1. Configuration'!$C$9+(3-1)*7)))</f>
        <v/>
      </c>
      <c r="E23" s="106">
        <f>IF($A23="","",COUNTIFS('3. Registre des congés'!$A$5:$A$200,$A23,'3. Registre des congés'!$F$5:$F$200,"Approuvé",'3. Registre des congés'!$C$5:$C$200,"&lt;="&amp;('1. Configuration'!$C$9+(4-1)*7+6),'3. Registre des congés'!$D$5:$D$200,"&gt;="&amp;('1. Configuration'!$C$9+(4-1)*7)))</f>
        <v/>
      </c>
      <c r="F23" s="106">
        <f>IF($A23="","",COUNTIFS('3. Registre des congés'!$A$5:$A$200,$A23,'3. Registre des congés'!$F$5:$F$200,"Approuvé",'3. Registre des congés'!$C$5:$C$200,"&lt;="&amp;('1. Configuration'!$C$9+(5-1)*7+6),'3. Registre des congés'!$D$5:$D$200,"&gt;="&amp;('1. Configuration'!$C$9+(5-1)*7)))</f>
        <v/>
      </c>
      <c r="G23" s="106">
        <f>IF($A23="","",COUNTIFS('3. Registre des congés'!$A$5:$A$200,$A23,'3. Registre des congés'!$F$5:$F$200,"Approuvé",'3. Registre des congés'!$C$5:$C$200,"&lt;="&amp;('1. Configuration'!$C$9+(6-1)*7+6),'3. Registre des congés'!$D$5:$D$200,"&gt;="&amp;('1. Configuration'!$C$9+(6-1)*7)))</f>
        <v/>
      </c>
      <c r="H23" s="106">
        <f>IF($A23="","",COUNTIFS('3. Registre des congés'!$A$5:$A$200,$A23,'3. Registre des congés'!$F$5:$F$200,"Approuvé",'3. Registre des congés'!$C$5:$C$200,"&lt;="&amp;('1. Configuration'!$C$9+(7-1)*7+6),'3. Registre des congés'!$D$5:$D$200,"&gt;="&amp;('1. Configuration'!$C$9+(7-1)*7)))</f>
        <v/>
      </c>
      <c r="I23" s="106">
        <f>IF($A23="","",COUNTIFS('3. Registre des congés'!$A$5:$A$200,$A23,'3. Registre des congés'!$F$5:$F$200,"Approuvé",'3. Registre des congés'!$C$5:$C$200,"&lt;="&amp;('1. Configuration'!$C$9+(8-1)*7+6),'3. Registre des congés'!$D$5:$D$200,"&gt;="&amp;('1. Configuration'!$C$9+(8-1)*7)))</f>
        <v/>
      </c>
      <c r="J23" s="106">
        <f>IF($A23="","",COUNTIFS('3. Registre des congés'!$A$5:$A$200,$A23,'3. Registre des congés'!$F$5:$F$200,"Approuvé",'3. Registre des congés'!$C$5:$C$200,"&lt;="&amp;('1. Configuration'!$C$9+(9-1)*7+6),'3. Registre des congés'!$D$5:$D$200,"&gt;="&amp;('1. Configuration'!$C$9+(9-1)*7)))</f>
        <v/>
      </c>
      <c r="K23" s="106">
        <f>IF($A23="","",COUNTIFS('3. Registre des congés'!$A$5:$A$200,$A23,'3. Registre des congés'!$F$5:$F$200,"Approuvé",'3. Registre des congés'!$C$5:$C$200,"&lt;="&amp;('1. Configuration'!$C$9+(10-1)*7+6),'3. Registre des congés'!$D$5:$D$200,"&gt;="&amp;('1. Configuration'!$C$9+(10-1)*7)))</f>
        <v/>
      </c>
      <c r="L23" s="106">
        <f>IF($A23="","",COUNTIFS('3. Registre des congés'!$A$5:$A$200,$A23,'3. Registre des congés'!$F$5:$F$200,"Approuvé",'3. Registre des congés'!$C$5:$C$200,"&lt;="&amp;('1. Configuration'!$C$9+(11-1)*7+6),'3. Registre des congés'!$D$5:$D$200,"&gt;="&amp;('1. Configuration'!$C$9+(11-1)*7)))</f>
        <v/>
      </c>
      <c r="M23" s="106">
        <f>IF($A23="","",COUNTIFS('3. Registre des congés'!$A$5:$A$200,$A23,'3. Registre des congés'!$F$5:$F$200,"Approuvé",'3. Registre des congés'!$C$5:$C$200,"&lt;="&amp;('1. Configuration'!$C$9+(12-1)*7+6),'3. Registre des congés'!$D$5:$D$200,"&gt;="&amp;('1. Configuration'!$C$9+(12-1)*7)))</f>
        <v/>
      </c>
      <c r="N23" s="106">
        <f>IF($A23="","",COUNTIFS('3. Registre des congés'!$A$5:$A$200,$A23,'3. Registre des congés'!$F$5:$F$200,"Approuvé",'3. Registre des congés'!$C$5:$C$200,"&lt;="&amp;('1. Configuration'!$C$9+(13-1)*7+6),'3. Registre des congés'!$D$5:$D$200,"&gt;="&amp;('1. Configuration'!$C$9+(13-1)*7)))</f>
        <v/>
      </c>
      <c r="O23" s="106">
        <f>IF($A23="","",COUNTIFS('3. Registre des congés'!$A$5:$A$200,$A23,'3. Registre des congés'!$F$5:$F$200,"Approuvé",'3. Registre des congés'!$C$5:$C$200,"&lt;="&amp;('1. Configuration'!$C$9+(14-1)*7+6),'3. Registre des congés'!$D$5:$D$200,"&gt;="&amp;('1. Configuration'!$C$9+(14-1)*7)))</f>
        <v/>
      </c>
      <c r="P23" s="106">
        <f>IF($A23="","",COUNTIFS('3. Registre des congés'!$A$5:$A$200,$A23,'3. Registre des congés'!$F$5:$F$200,"Approuvé",'3. Registre des congés'!$C$5:$C$200,"&lt;="&amp;('1. Configuration'!$C$9+(15-1)*7+6),'3. Registre des congés'!$D$5:$D$200,"&gt;="&amp;('1. Configuration'!$C$9+(15-1)*7)))</f>
        <v/>
      </c>
      <c r="Q23" s="106">
        <f>IF($A23="","",COUNTIFS('3. Registre des congés'!$A$5:$A$200,$A23,'3. Registre des congés'!$F$5:$F$200,"Approuvé",'3. Registre des congés'!$C$5:$C$200,"&lt;="&amp;('1. Configuration'!$C$9+(16-1)*7+6),'3. Registre des congés'!$D$5:$D$200,"&gt;="&amp;('1. Configuration'!$C$9+(16-1)*7)))</f>
        <v/>
      </c>
      <c r="R23" s="106">
        <f>IF($A23="","",COUNTIFS('3. Registre des congés'!$A$5:$A$200,$A23,'3. Registre des congés'!$F$5:$F$200,"Approuvé",'3. Registre des congés'!$C$5:$C$200,"&lt;="&amp;('1. Configuration'!$C$9+(17-1)*7+6),'3. Registre des congés'!$D$5:$D$200,"&gt;="&amp;('1. Configuration'!$C$9+(17-1)*7)))</f>
        <v/>
      </c>
      <c r="S23" s="106">
        <f>IF($A23="","",COUNTIFS('3. Registre des congés'!$A$5:$A$200,$A23,'3. Registre des congés'!$F$5:$F$200,"Approuvé",'3. Registre des congés'!$C$5:$C$200,"&lt;="&amp;('1. Configuration'!$C$9+(18-1)*7+6),'3. Registre des congés'!$D$5:$D$200,"&gt;="&amp;('1. Configuration'!$C$9+(18-1)*7)))</f>
        <v/>
      </c>
      <c r="T23" s="106">
        <f>IF($A23="","",COUNTIFS('3. Registre des congés'!$A$5:$A$200,$A23,'3. Registre des congés'!$F$5:$F$200,"Approuvé",'3. Registre des congés'!$C$5:$C$200,"&lt;="&amp;('1. Configuration'!$C$9+(19-1)*7+6),'3. Registre des congés'!$D$5:$D$200,"&gt;="&amp;('1. Configuration'!$C$9+(19-1)*7)))</f>
        <v/>
      </c>
      <c r="U23" s="106">
        <f>IF($A23="","",COUNTIFS('3. Registre des congés'!$A$5:$A$200,$A23,'3. Registre des congés'!$F$5:$F$200,"Approuvé",'3. Registre des congés'!$C$5:$C$200,"&lt;="&amp;('1. Configuration'!$C$9+(20-1)*7+6),'3. Registre des congés'!$D$5:$D$200,"&gt;="&amp;('1. Configuration'!$C$9+(20-1)*7)))</f>
        <v/>
      </c>
      <c r="V23" s="106">
        <f>IF($A23="","",COUNTIFS('3. Registre des congés'!$A$5:$A$200,$A23,'3. Registre des congés'!$F$5:$F$200,"Approuvé",'3. Registre des congés'!$C$5:$C$200,"&lt;="&amp;('1. Configuration'!$C$9+(21-1)*7+6),'3. Registre des congés'!$D$5:$D$200,"&gt;="&amp;('1. Configuration'!$C$9+(21-1)*7)))</f>
        <v/>
      </c>
      <c r="W23" s="106">
        <f>IF($A23="","",COUNTIFS('3. Registre des congés'!$A$5:$A$200,$A23,'3. Registre des congés'!$F$5:$F$200,"Approuvé",'3. Registre des congés'!$C$5:$C$200,"&lt;="&amp;('1. Configuration'!$C$9+(22-1)*7+6),'3. Registre des congés'!$D$5:$D$200,"&gt;="&amp;('1. Configuration'!$C$9+(22-1)*7)))</f>
        <v/>
      </c>
      <c r="X23" s="106">
        <f>IF($A23="","",COUNTIFS('3. Registre des congés'!$A$5:$A$200,$A23,'3. Registre des congés'!$F$5:$F$200,"Approuvé",'3. Registre des congés'!$C$5:$C$200,"&lt;="&amp;('1. Configuration'!$C$9+(23-1)*7+6),'3. Registre des congés'!$D$5:$D$200,"&gt;="&amp;('1. Configuration'!$C$9+(23-1)*7)))</f>
        <v/>
      </c>
      <c r="Y23" s="106">
        <f>IF($A23="","",COUNTIFS('3. Registre des congés'!$A$5:$A$200,$A23,'3. Registre des congés'!$F$5:$F$200,"Approuvé",'3. Registre des congés'!$C$5:$C$200,"&lt;="&amp;('1. Configuration'!$C$9+(24-1)*7+6),'3. Registre des congés'!$D$5:$D$200,"&gt;="&amp;('1. Configuration'!$C$9+(24-1)*7)))</f>
        <v/>
      </c>
      <c r="Z23" s="106">
        <f>IF($A23="","",COUNTIFS('3. Registre des congés'!$A$5:$A$200,$A23,'3. Registre des congés'!$F$5:$F$200,"Approuvé",'3. Registre des congés'!$C$5:$C$200,"&lt;="&amp;('1. Configuration'!$C$9+(25-1)*7+6),'3. Registre des congés'!$D$5:$D$200,"&gt;="&amp;('1. Configuration'!$C$9+(25-1)*7)))</f>
        <v/>
      </c>
      <c r="AA23" s="106">
        <f>IF($A23="","",COUNTIFS('3. Registre des congés'!$A$5:$A$200,$A23,'3. Registre des congés'!$F$5:$F$200,"Approuvé",'3. Registre des congés'!$C$5:$C$200,"&lt;="&amp;('1. Configuration'!$C$9+(26-1)*7+6),'3. Registre des congés'!$D$5:$D$200,"&gt;="&amp;('1. Configuration'!$C$9+(26-1)*7)))</f>
        <v/>
      </c>
      <c r="AB23" s="106">
        <f>IF($A23="","",COUNTIFS('3. Registre des congés'!$A$5:$A$200,$A23,'3. Registre des congés'!$F$5:$F$200,"Approuvé",'3. Registre des congés'!$C$5:$C$200,"&lt;="&amp;('1. Configuration'!$C$9+(27-1)*7+6),'3. Registre des congés'!$D$5:$D$200,"&gt;="&amp;('1. Configuration'!$C$9+(27-1)*7)))</f>
        <v/>
      </c>
      <c r="AC23" s="106">
        <f>IF($A23="","",COUNTIFS('3. Registre des congés'!$A$5:$A$200,$A23,'3. Registre des congés'!$F$5:$F$200,"Approuvé",'3. Registre des congés'!$C$5:$C$200,"&lt;="&amp;('1. Configuration'!$C$9+(28-1)*7+6),'3. Registre des congés'!$D$5:$D$200,"&gt;="&amp;('1. Configuration'!$C$9+(28-1)*7)))</f>
        <v/>
      </c>
      <c r="AD23" s="106">
        <f>IF($A23="","",COUNTIFS('3. Registre des congés'!$A$5:$A$200,$A23,'3. Registre des congés'!$F$5:$F$200,"Approuvé",'3. Registre des congés'!$C$5:$C$200,"&lt;="&amp;('1. Configuration'!$C$9+(29-1)*7+6),'3. Registre des congés'!$D$5:$D$200,"&gt;="&amp;('1. Configuration'!$C$9+(29-1)*7)))</f>
        <v/>
      </c>
      <c r="AE23" s="106">
        <f>IF($A23="","",COUNTIFS('3. Registre des congés'!$A$5:$A$200,$A23,'3. Registre des congés'!$F$5:$F$200,"Approuvé",'3. Registre des congés'!$C$5:$C$200,"&lt;="&amp;('1. Configuration'!$C$9+(30-1)*7+6),'3. Registre des congés'!$D$5:$D$200,"&gt;="&amp;('1. Configuration'!$C$9+(30-1)*7)))</f>
        <v/>
      </c>
      <c r="AF23" s="106">
        <f>IF($A23="","",COUNTIFS('3. Registre des congés'!$A$5:$A$200,$A23,'3. Registre des congés'!$F$5:$F$200,"Approuvé",'3. Registre des congés'!$C$5:$C$200,"&lt;="&amp;('1. Configuration'!$C$9+(31-1)*7+6),'3. Registre des congés'!$D$5:$D$200,"&gt;="&amp;('1. Configuration'!$C$9+(31-1)*7)))</f>
        <v/>
      </c>
      <c r="AG23" s="106">
        <f>IF($A23="","",COUNTIFS('3. Registre des congés'!$A$5:$A$200,$A23,'3. Registre des congés'!$F$5:$F$200,"Approuvé",'3. Registre des congés'!$C$5:$C$200,"&lt;="&amp;('1. Configuration'!$C$9+(32-1)*7+6),'3. Registre des congés'!$D$5:$D$200,"&gt;="&amp;('1. Configuration'!$C$9+(32-1)*7)))</f>
        <v/>
      </c>
      <c r="AH23" s="106">
        <f>IF($A23="","",COUNTIFS('3. Registre des congés'!$A$5:$A$200,$A23,'3. Registre des congés'!$F$5:$F$200,"Approuvé",'3. Registre des congés'!$C$5:$C$200,"&lt;="&amp;('1. Configuration'!$C$9+(33-1)*7+6),'3. Registre des congés'!$D$5:$D$200,"&gt;="&amp;('1. Configuration'!$C$9+(33-1)*7)))</f>
        <v/>
      </c>
      <c r="AI23" s="106">
        <f>IF($A23="","",COUNTIFS('3. Registre des congés'!$A$5:$A$200,$A23,'3. Registre des congés'!$F$5:$F$200,"Approuvé",'3. Registre des congés'!$C$5:$C$200,"&lt;="&amp;('1. Configuration'!$C$9+(34-1)*7+6),'3. Registre des congés'!$D$5:$D$200,"&gt;="&amp;('1. Configuration'!$C$9+(34-1)*7)))</f>
        <v/>
      </c>
      <c r="AJ23" s="106">
        <f>IF($A23="","",COUNTIFS('3. Registre des congés'!$A$5:$A$200,$A23,'3. Registre des congés'!$F$5:$F$200,"Approuvé",'3. Registre des congés'!$C$5:$C$200,"&lt;="&amp;('1. Configuration'!$C$9+(35-1)*7+6),'3. Registre des congés'!$D$5:$D$200,"&gt;="&amp;('1. Configuration'!$C$9+(35-1)*7)))</f>
        <v/>
      </c>
      <c r="AK23" s="106">
        <f>IF($A23="","",COUNTIFS('3. Registre des congés'!$A$5:$A$200,$A23,'3. Registre des congés'!$F$5:$F$200,"Approuvé",'3. Registre des congés'!$C$5:$C$200,"&lt;="&amp;('1. Configuration'!$C$9+(36-1)*7+6),'3. Registre des congés'!$D$5:$D$200,"&gt;="&amp;('1. Configuration'!$C$9+(36-1)*7)))</f>
        <v/>
      </c>
      <c r="AL23" s="106">
        <f>IF($A23="","",COUNTIFS('3. Registre des congés'!$A$5:$A$200,$A23,'3. Registre des congés'!$F$5:$F$200,"Approuvé",'3. Registre des congés'!$C$5:$C$200,"&lt;="&amp;('1. Configuration'!$C$9+(37-1)*7+6),'3. Registre des congés'!$D$5:$D$200,"&gt;="&amp;('1. Configuration'!$C$9+(37-1)*7)))</f>
        <v/>
      </c>
      <c r="AM23" s="106">
        <f>IF($A23="","",COUNTIFS('3. Registre des congés'!$A$5:$A$200,$A23,'3. Registre des congés'!$F$5:$F$200,"Approuvé",'3. Registre des congés'!$C$5:$C$200,"&lt;="&amp;('1. Configuration'!$C$9+(38-1)*7+6),'3. Registre des congés'!$D$5:$D$200,"&gt;="&amp;('1. Configuration'!$C$9+(38-1)*7)))</f>
        <v/>
      </c>
      <c r="AN23" s="106">
        <f>IF($A23="","",COUNTIFS('3. Registre des congés'!$A$5:$A$200,$A23,'3. Registre des congés'!$F$5:$F$200,"Approuvé",'3. Registre des congés'!$C$5:$C$200,"&lt;="&amp;('1. Configuration'!$C$9+(39-1)*7+6),'3. Registre des congés'!$D$5:$D$200,"&gt;="&amp;('1. Configuration'!$C$9+(39-1)*7)))</f>
        <v/>
      </c>
      <c r="AO23" s="106">
        <f>IF($A23="","",COUNTIFS('3. Registre des congés'!$A$5:$A$200,$A23,'3. Registre des congés'!$F$5:$F$200,"Approuvé",'3. Registre des congés'!$C$5:$C$200,"&lt;="&amp;('1. Configuration'!$C$9+(40-1)*7+6),'3. Registre des congés'!$D$5:$D$200,"&gt;="&amp;('1. Configuration'!$C$9+(40-1)*7)))</f>
        <v/>
      </c>
      <c r="AP23" s="106">
        <f>IF($A23="","",COUNTIFS('3. Registre des congés'!$A$5:$A$200,$A23,'3. Registre des congés'!$F$5:$F$200,"Approuvé",'3. Registre des congés'!$C$5:$C$200,"&lt;="&amp;('1. Configuration'!$C$9+(41-1)*7+6),'3. Registre des congés'!$D$5:$D$200,"&gt;="&amp;('1. Configuration'!$C$9+(41-1)*7)))</f>
        <v/>
      </c>
      <c r="AQ23" s="106">
        <f>IF($A23="","",COUNTIFS('3. Registre des congés'!$A$5:$A$200,$A23,'3. Registre des congés'!$F$5:$F$200,"Approuvé",'3. Registre des congés'!$C$5:$C$200,"&lt;="&amp;('1. Configuration'!$C$9+(42-1)*7+6),'3. Registre des congés'!$D$5:$D$200,"&gt;="&amp;('1. Configuration'!$C$9+(42-1)*7)))</f>
        <v/>
      </c>
      <c r="AR23" s="106">
        <f>IF($A23="","",COUNTIFS('3. Registre des congés'!$A$5:$A$200,$A23,'3. Registre des congés'!$F$5:$F$200,"Approuvé",'3. Registre des congés'!$C$5:$C$200,"&lt;="&amp;('1. Configuration'!$C$9+(43-1)*7+6),'3. Registre des congés'!$D$5:$D$200,"&gt;="&amp;('1. Configuration'!$C$9+(43-1)*7)))</f>
        <v/>
      </c>
      <c r="AS23" s="106">
        <f>IF($A23="","",COUNTIFS('3. Registre des congés'!$A$5:$A$200,$A23,'3. Registre des congés'!$F$5:$F$200,"Approuvé",'3. Registre des congés'!$C$5:$C$200,"&lt;="&amp;('1. Configuration'!$C$9+(44-1)*7+6),'3. Registre des congés'!$D$5:$D$200,"&gt;="&amp;('1. Configuration'!$C$9+(44-1)*7)))</f>
        <v/>
      </c>
      <c r="AT23" s="106">
        <f>IF($A23="","",COUNTIFS('3. Registre des congés'!$A$5:$A$200,$A23,'3. Registre des congés'!$F$5:$F$200,"Approuvé",'3. Registre des congés'!$C$5:$C$200,"&lt;="&amp;('1. Configuration'!$C$9+(45-1)*7+6),'3. Registre des congés'!$D$5:$D$200,"&gt;="&amp;('1. Configuration'!$C$9+(45-1)*7)))</f>
        <v/>
      </c>
      <c r="AU23" s="106">
        <f>IF($A23="","",COUNTIFS('3. Registre des congés'!$A$5:$A$200,$A23,'3. Registre des congés'!$F$5:$F$200,"Approuvé",'3. Registre des congés'!$C$5:$C$200,"&lt;="&amp;('1. Configuration'!$C$9+(46-1)*7+6),'3. Registre des congés'!$D$5:$D$200,"&gt;="&amp;('1. Configuration'!$C$9+(46-1)*7)))</f>
        <v/>
      </c>
      <c r="AV23" s="106">
        <f>IF($A23="","",COUNTIFS('3. Registre des congés'!$A$5:$A$200,$A23,'3. Registre des congés'!$F$5:$F$200,"Approuvé",'3. Registre des congés'!$C$5:$C$200,"&lt;="&amp;('1. Configuration'!$C$9+(47-1)*7+6),'3. Registre des congés'!$D$5:$D$200,"&gt;="&amp;('1. Configuration'!$C$9+(47-1)*7)))</f>
        <v/>
      </c>
      <c r="AW23" s="106">
        <f>IF($A23="","",COUNTIFS('3. Registre des congés'!$A$5:$A$200,$A23,'3. Registre des congés'!$F$5:$F$200,"Approuvé",'3. Registre des congés'!$C$5:$C$200,"&lt;="&amp;('1. Configuration'!$C$9+(48-1)*7+6),'3. Registre des congés'!$D$5:$D$200,"&gt;="&amp;('1. Configuration'!$C$9+(48-1)*7)))</f>
        <v/>
      </c>
      <c r="AX23" s="106">
        <f>IF($A23="","",COUNTIFS('3. Registre des congés'!$A$5:$A$200,$A23,'3. Registre des congés'!$F$5:$F$200,"Approuvé",'3. Registre des congés'!$C$5:$C$200,"&lt;="&amp;('1. Configuration'!$C$9+(49-1)*7+6),'3. Registre des congés'!$D$5:$D$200,"&gt;="&amp;('1. Configuration'!$C$9+(49-1)*7)))</f>
        <v/>
      </c>
      <c r="AY23" s="106">
        <f>IF($A23="","",COUNTIFS('3. Registre des congés'!$A$5:$A$200,$A23,'3. Registre des congés'!$F$5:$F$200,"Approuvé",'3. Registre des congés'!$C$5:$C$200,"&lt;="&amp;('1. Configuration'!$C$9+(50-1)*7+6),'3. Registre des congés'!$D$5:$D$200,"&gt;="&amp;('1. Configuration'!$C$9+(50-1)*7)))</f>
        <v/>
      </c>
      <c r="AZ23" s="106">
        <f>IF($A23="","",COUNTIFS('3. Registre des congés'!$A$5:$A$200,$A23,'3. Registre des congés'!$F$5:$F$200,"Approuvé",'3. Registre des congés'!$C$5:$C$200,"&lt;="&amp;('1. Configuration'!$C$9+(51-1)*7+6),'3. Registre des congés'!$D$5:$D$200,"&gt;="&amp;('1. Configuration'!$C$9+(51-1)*7)))</f>
        <v/>
      </c>
      <c r="BA23" s="106">
        <f>IF($A23="","",COUNTIFS('3. Registre des congés'!$A$5:$A$200,$A23,'3. Registre des congés'!$F$5:$F$200,"Approuvé",'3. Registre des congés'!$C$5:$C$200,"&lt;="&amp;('1. Configuration'!$C$9+(52-1)*7+6),'3. Registre des congés'!$D$5:$D$200,"&gt;="&amp;('1. Configuration'!$C$9+(52-1)*7)))</f>
        <v/>
      </c>
    </row>
    <row r="24" ht="18" customHeight="1" s="55">
      <c r="A24" s="105">
        <f>IF('2. Employés'!A24="","",'2. Employés'!A24)</f>
        <v/>
      </c>
      <c r="B24" s="106">
        <f>IF($A24="","",COUNTIFS('3. Registre des congés'!$A$5:$A$200,$A24,'3. Registre des congés'!$F$5:$F$200,"Approuvé",'3. Registre des congés'!$C$5:$C$200,"&lt;="&amp;('1. Configuration'!$C$9+(1-1)*7+6),'3. Registre des congés'!$D$5:$D$200,"&gt;="&amp;('1. Configuration'!$C$9+(1-1)*7)))</f>
        <v/>
      </c>
      <c r="C24" s="106">
        <f>IF($A24="","",COUNTIFS('3. Registre des congés'!$A$5:$A$200,$A24,'3. Registre des congés'!$F$5:$F$200,"Approuvé",'3. Registre des congés'!$C$5:$C$200,"&lt;="&amp;('1. Configuration'!$C$9+(2-1)*7+6),'3. Registre des congés'!$D$5:$D$200,"&gt;="&amp;('1. Configuration'!$C$9+(2-1)*7)))</f>
        <v/>
      </c>
      <c r="D24" s="106">
        <f>IF($A24="","",COUNTIFS('3. Registre des congés'!$A$5:$A$200,$A24,'3. Registre des congés'!$F$5:$F$200,"Approuvé",'3. Registre des congés'!$C$5:$C$200,"&lt;="&amp;('1. Configuration'!$C$9+(3-1)*7+6),'3. Registre des congés'!$D$5:$D$200,"&gt;="&amp;('1. Configuration'!$C$9+(3-1)*7)))</f>
        <v/>
      </c>
      <c r="E24" s="106">
        <f>IF($A24="","",COUNTIFS('3. Registre des congés'!$A$5:$A$200,$A24,'3. Registre des congés'!$F$5:$F$200,"Approuvé",'3. Registre des congés'!$C$5:$C$200,"&lt;="&amp;('1. Configuration'!$C$9+(4-1)*7+6),'3. Registre des congés'!$D$5:$D$200,"&gt;="&amp;('1. Configuration'!$C$9+(4-1)*7)))</f>
        <v/>
      </c>
      <c r="F24" s="106">
        <f>IF($A24="","",COUNTIFS('3. Registre des congés'!$A$5:$A$200,$A24,'3. Registre des congés'!$F$5:$F$200,"Approuvé",'3. Registre des congés'!$C$5:$C$200,"&lt;="&amp;('1. Configuration'!$C$9+(5-1)*7+6),'3. Registre des congés'!$D$5:$D$200,"&gt;="&amp;('1. Configuration'!$C$9+(5-1)*7)))</f>
        <v/>
      </c>
      <c r="G24" s="106">
        <f>IF($A24="","",COUNTIFS('3. Registre des congés'!$A$5:$A$200,$A24,'3. Registre des congés'!$F$5:$F$200,"Approuvé",'3. Registre des congés'!$C$5:$C$200,"&lt;="&amp;('1. Configuration'!$C$9+(6-1)*7+6),'3. Registre des congés'!$D$5:$D$200,"&gt;="&amp;('1. Configuration'!$C$9+(6-1)*7)))</f>
        <v/>
      </c>
      <c r="H24" s="106">
        <f>IF($A24="","",COUNTIFS('3. Registre des congés'!$A$5:$A$200,$A24,'3. Registre des congés'!$F$5:$F$200,"Approuvé",'3. Registre des congés'!$C$5:$C$200,"&lt;="&amp;('1. Configuration'!$C$9+(7-1)*7+6),'3. Registre des congés'!$D$5:$D$200,"&gt;="&amp;('1. Configuration'!$C$9+(7-1)*7)))</f>
        <v/>
      </c>
      <c r="I24" s="106">
        <f>IF($A24="","",COUNTIFS('3. Registre des congés'!$A$5:$A$200,$A24,'3. Registre des congés'!$F$5:$F$200,"Approuvé",'3. Registre des congés'!$C$5:$C$200,"&lt;="&amp;('1. Configuration'!$C$9+(8-1)*7+6),'3. Registre des congés'!$D$5:$D$200,"&gt;="&amp;('1. Configuration'!$C$9+(8-1)*7)))</f>
        <v/>
      </c>
      <c r="J24" s="106">
        <f>IF($A24="","",COUNTIFS('3. Registre des congés'!$A$5:$A$200,$A24,'3. Registre des congés'!$F$5:$F$200,"Approuvé",'3. Registre des congés'!$C$5:$C$200,"&lt;="&amp;('1. Configuration'!$C$9+(9-1)*7+6),'3. Registre des congés'!$D$5:$D$200,"&gt;="&amp;('1. Configuration'!$C$9+(9-1)*7)))</f>
        <v/>
      </c>
      <c r="K24" s="106">
        <f>IF($A24="","",COUNTIFS('3. Registre des congés'!$A$5:$A$200,$A24,'3. Registre des congés'!$F$5:$F$200,"Approuvé",'3. Registre des congés'!$C$5:$C$200,"&lt;="&amp;('1. Configuration'!$C$9+(10-1)*7+6),'3. Registre des congés'!$D$5:$D$200,"&gt;="&amp;('1. Configuration'!$C$9+(10-1)*7)))</f>
        <v/>
      </c>
      <c r="L24" s="106">
        <f>IF($A24="","",COUNTIFS('3. Registre des congés'!$A$5:$A$200,$A24,'3. Registre des congés'!$F$5:$F$200,"Approuvé",'3. Registre des congés'!$C$5:$C$200,"&lt;="&amp;('1. Configuration'!$C$9+(11-1)*7+6),'3. Registre des congés'!$D$5:$D$200,"&gt;="&amp;('1. Configuration'!$C$9+(11-1)*7)))</f>
        <v/>
      </c>
      <c r="M24" s="106">
        <f>IF($A24="","",COUNTIFS('3. Registre des congés'!$A$5:$A$200,$A24,'3. Registre des congés'!$F$5:$F$200,"Approuvé",'3. Registre des congés'!$C$5:$C$200,"&lt;="&amp;('1. Configuration'!$C$9+(12-1)*7+6),'3. Registre des congés'!$D$5:$D$200,"&gt;="&amp;('1. Configuration'!$C$9+(12-1)*7)))</f>
        <v/>
      </c>
      <c r="N24" s="106">
        <f>IF($A24="","",COUNTIFS('3. Registre des congés'!$A$5:$A$200,$A24,'3. Registre des congés'!$F$5:$F$200,"Approuvé",'3. Registre des congés'!$C$5:$C$200,"&lt;="&amp;('1. Configuration'!$C$9+(13-1)*7+6),'3. Registre des congés'!$D$5:$D$200,"&gt;="&amp;('1. Configuration'!$C$9+(13-1)*7)))</f>
        <v/>
      </c>
      <c r="O24" s="106">
        <f>IF($A24="","",COUNTIFS('3. Registre des congés'!$A$5:$A$200,$A24,'3. Registre des congés'!$F$5:$F$200,"Approuvé",'3. Registre des congés'!$C$5:$C$200,"&lt;="&amp;('1. Configuration'!$C$9+(14-1)*7+6),'3. Registre des congés'!$D$5:$D$200,"&gt;="&amp;('1. Configuration'!$C$9+(14-1)*7)))</f>
        <v/>
      </c>
      <c r="P24" s="106">
        <f>IF($A24="","",COUNTIFS('3. Registre des congés'!$A$5:$A$200,$A24,'3. Registre des congés'!$F$5:$F$200,"Approuvé",'3. Registre des congés'!$C$5:$C$200,"&lt;="&amp;('1. Configuration'!$C$9+(15-1)*7+6),'3. Registre des congés'!$D$5:$D$200,"&gt;="&amp;('1. Configuration'!$C$9+(15-1)*7)))</f>
        <v/>
      </c>
      <c r="Q24" s="106">
        <f>IF($A24="","",COUNTIFS('3. Registre des congés'!$A$5:$A$200,$A24,'3. Registre des congés'!$F$5:$F$200,"Approuvé",'3. Registre des congés'!$C$5:$C$200,"&lt;="&amp;('1. Configuration'!$C$9+(16-1)*7+6),'3. Registre des congés'!$D$5:$D$200,"&gt;="&amp;('1. Configuration'!$C$9+(16-1)*7)))</f>
        <v/>
      </c>
      <c r="R24" s="106">
        <f>IF($A24="","",COUNTIFS('3. Registre des congés'!$A$5:$A$200,$A24,'3. Registre des congés'!$F$5:$F$200,"Approuvé",'3. Registre des congés'!$C$5:$C$200,"&lt;="&amp;('1. Configuration'!$C$9+(17-1)*7+6),'3. Registre des congés'!$D$5:$D$200,"&gt;="&amp;('1. Configuration'!$C$9+(17-1)*7)))</f>
        <v/>
      </c>
      <c r="S24" s="106">
        <f>IF($A24="","",COUNTIFS('3. Registre des congés'!$A$5:$A$200,$A24,'3. Registre des congés'!$F$5:$F$200,"Approuvé",'3. Registre des congés'!$C$5:$C$200,"&lt;="&amp;('1. Configuration'!$C$9+(18-1)*7+6),'3. Registre des congés'!$D$5:$D$200,"&gt;="&amp;('1. Configuration'!$C$9+(18-1)*7)))</f>
        <v/>
      </c>
      <c r="T24" s="106">
        <f>IF($A24="","",COUNTIFS('3. Registre des congés'!$A$5:$A$200,$A24,'3. Registre des congés'!$F$5:$F$200,"Approuvé",'3. Registre des congés'!$C$5:$C$200,"&lt;="&amp;('1. Configuration'!$C$9+(19-1)*7+6),'3. Registre des congés'!$D$5:$D$200,"&gt;="&amp;('1. Configuration'!$C$9+(19-1)*7)))</f>
        <v/>
      </c>
      <c r="U24" s="106">
        <f>IF($A24="","",COUNTIFS('3. Registre des congés'!$A$5:$A$200,$A24,'3. Registre des congés'!$F$5:$F$200,"Approuvé",'3. Registre des congés'!$C$5:$C$200,"&lt;="&amp;('1. Configuration'!$C$9+(20-1)*7+6),'3. Registre des congés'!$D$5:$D$200,"&gt;="&amp;('1. Configuration'!$C$9+(20-1)*7)))</f>
        <v/>
      </c>
      <c r="V24" s="106">
        <f>IF($A24="","",COUNTIFS('3. Registre des congés'!$A$5:$A$200,$A24,'3. Registre des congés'!$F$5:$F$200,"Approuvé",'3. Registre des congés'!$C$5:$C$200,"&lt;="&amp;('1. Configuration'!$C$9+(21-1)*7+6),'3. Registre des congés'!$D$5:$D$200,"&gt;="&amp;('1. Configuration'!$C$9+(21-1)*7)))</f>
        <v/>
      </c>
      <c r="W24" s="106">
        <f>IF($A24="","",COUNTIFS('3. Registre des congés'!$A$5:$A$200,$A24,'3. Registre des congés'!$F$5:$F$200,"Approuvé",'3. Registre des congés'!$C$5:$C$200,"&lt;="&amp;('1. Configuration'!$C$9+(22-1)*7+6),'3. Registre des congés'!$D$5:$D$200,"&gt;="&amp;('1. Configuration'!$C$9+(22-1)*7)))</f>
        <v/>
      </c>
      <c r="X24" s="106">
        <f>IF($A24="","",COUNTIFS('3. Registre des congés'!$A$5:$A$200,$A24,'3. Registre des congés'!$F$5:$F$200,"Approuvé",'3. Registre des congés'!$C$5:$C$200,"&lt;="&amp;('1. Configuration'!$C$9+(23-1)*7+6),'3. Registre des congés'!$D$5:$D$200,"&gt;="&amp;('1. Configuration'!$C$9+(23-1)*7)))</f>
        <v/>
      </c>
      <c r="Y24" s="106">
        <f>IF($A24="","",COUNTIFS('3. Registre des congés'!$A$5:$A$200,$A24,'3. Registre des congés'!$F$5:$F$200,"Approuvé",'3. Registre des congés'!$C$5:$C$200,"&lt;="&amp;('1. Configuration'!$C$9+(24-1)*7+6),'3. Registre des congés'!$D$5:$D$200,"&gt;="&amp;('1. Configuration'!$C$9+(24-1)*7)))</f>
        <v/>
      </c>
      <c r="Z24" s="106">
        <f>IF($A24="","",COUNTIFS('3. Registre des congés'!$A$5:$A$200,$A24,'3. Registre des congés'!$F$5:$F$200,"Approuvé",'3. Registre des congés'!$C$5:$C$200,"&lt;="&amp;('1. Configuration'!$C$9+(25-1)*7+6),'3. Registre des congés'!$D$5:$D$200,"&gt;="&amp;('1. Configuration'!$C$9+(25-1)*7)))</f>
        <v/>
      </c>
      <c r="AA24" s="106">
        <f>IF($A24="","",COUNTIFS('3. Registre des congés'!$A$5:$A$200,$A24,'3. Registre des congés'!$F$5:$F$200,"Approuvé",'3. Registre des congés'!$C$5:$C$200,"&lt;="&amp;('1. Configuration'!$C$9+(26-1)*7+6),'3. Registre des congés'!$D$5:$D$200,"&gt;="&amp;('1. Configuration'!$C$9+(26-1)*7)))</f>
        <v/>
      </c>
      <c r="AB24" s="106">
        <f>IF($A24="","",COUNTIFS('3. Registre des congés'!$A$5:$A$200,$A24,'3. Registre des congés'!$F$5:$F$200,"Approuvé",'3. Registre des congés'!$C$5:$C$200,"&lt;="&amp;('1. Configuration'!$C$9+(27-1)*7+6),'3. Registre des congés'!$D$5:$D$200,"&gt;="&amp;('1. Configuration'!$C$9+(27-1)*7)))</f>
        <v/>
      </c>
      <c r="AC24" s="106">
        <f>IF($A24="","",COUNTIFS('3. Registre des congés'!$A$5:$A$200,$A24,'3. Registre des congés'!$F$5:$F$200,"Approuvé",'3. Registre des congés'!$C$5:$C$200,"&lt;="&amp;('1. Configuration'!$C$9+(28-1)*7+6),'3. Registre des congés'!$D$5:$D$200,"&gt;="&amp;('1. Configuration'!$C$9+(28-1)*7)))</f>
        <v/>
      </c>
      <c r="AD24" s="106">
        <f>IF($A24="","",COUNTIFS('3. Registre des congés'!$A$5:$A$200,$A24,'3. Registre des congés'!$F$5:$F$200,"Approuvé",'3. Registre des congés'!$C$5:$C$200,"&lt;="&amp;('1. Configuration'!$C$9+(29-1)*7+6),'3. Registre des congés'!$D$5:$D$200,"&gt;="&amp;('1. Configuration'!$C$9+(29-1)*7)))</f>
        <v/>
      </c>
      <c r="AE24" s="106">
        <f>IF($A24="","",COUNTIFS('3. Registre des congés'!$A$5:$A$200,$A24,'3. Registre des congés'!$F$5:$F$200,"Approuvé",'3. Registre des congés'!$C$5:$C$200,"&lt;="&amp;('1. Configuration'!$C$9+(30-1)*7+6),'3. Registre des congés'!$D$5:$D$200,"&gt;="&amp;('1. Configuration'!$C$9+(30-1)*7)))</f>
        <v/>
      </c>
      <c r="AF24" s="106">
        <f>IF($A24="","",COUNTIFS('3. Registre des congés'!$A$5:$A$200,$A24,'3. Registre des congés'!$F$5:$F$200,"Approuvé",'3. Registre des congés'!$C$5:$C$200,"&lt;="&amp;('1. Configuration'!$C$9+(31-1)*7+6),'3. Registre des congés'!$D$5:$D$200,"&gt;="&amp;('1. Configuration'!$C$9+(31-1)*7)))</f>
        <v/>
      </c>
      <c r="AG24" s="106">
        <f>IF($A24="","",COUNTIFS('3. Registre des congés'!$A$5:$A$200,$A24,'3. Registre des congés'!$F$5:$F$200,"Approuvé",'3. Registre des congés'!$C$5:$C$200,"&lt;="&amp;('1. Configuration'!$C$9+(32-1)*7+6),'3. Registre des congés'!$D$5:$D$200,"&gt;="&amp;('1. Configuration'!$C$9+(32-1)*7)))</f>
        <v/>
      </c>
      <c r="AH24" s="106">
        <f>IF($A24="","",COUNTIFS('3. Registre des congés'!$A$5:$A$200,$A24,'3. Registre des congés'!$F$5:$F$200,"Approuvé",'3. Registre des congés'!$C$5:$C$200,"&lt;="&amp;('1. Configuration'!$C$9+(33-1)*7+6),'3. Registre des congés'!$D$5:$D$200,"&gt;="&amp;('1. Configuration'!$C$9+(33-1)*7)))</f>
        <v/>
      </c>
      <c r="AI24" s="106">
        <f>IF($A24="","",COUNTIFS('3. Registre des congés'!$A$5:$A$200,$A24,'3. Registre des congés'!$F$5:$F$200,"Approuvé",'3. Registre des congés'!$C$5:$C$200,"&lt;="&amp;('1. Configuration'!$C$9+(34-1)*7+6),'3. Registre des congés'!$D$5:$D$200,"&gt;="&amp;('1. Configuration'!$C$9+(34-1)*7)))</f>
        <v/>
      </c>
      <c r="AJ24" s="106">
        <f>IF($A24="","",COUNTIFS('3. Registre des congés'!$A$5:$A$200,$A24,'3. Registre des congés'!$F$5:$F$200,"Approuvé",'3. Registre des congés'!$C$5:$C$200,"&lt;="&amp;('1. Configuration'!$C$9+(35-1)*7+6),'3. Registre des congés'!$D$5:$D$200,"&gt;="&amp;('1. Configuration'!$C$9+(35-1)*7)))</f>
        <v/>
      </c>
      <c r="AK24" s="106">
        <f>IF($A24="","",COUNTIFS('3. Registre des congés'!$A$5:$A$200,$A24,'3. Registre des congés'!$F$5:$F$200,"Approuvé",'3. Registre des congés'!$C$5:$C$200,"&lt;="&amp;('1. Configuration'!$C$9+(36-1)*7+6),'3. Registre des congés'!$D$5:$D$200,"&gt;="&amp;('1. Configuration'!$C$9+(36-1)*7)))</f>
        <v/>
      </c>
      <c r="AL24" s="106">
        <f>IF($A24="","",COUNTIFS('3. Registre des congés'!$A$5:$A$200,$A24,'3. Registre des congés'!$F$5:$F$200,"Approuvé",'3. Registre des congés'!$C$5:$C$200,"&lt;="&amp;('1. Configuration'!$C$9+(37-1)*7+6),'3. Registre des congés'!$D$5:$D$200,"&gt;="&amp;('1. Configuration'!$C$9+(37-1)*7)))</f>
        <v/>
      </c>
      <c r="AM24" s="106">
        <f>IF($A24="","",COUNTIFS('3. Registre des congés'!$A$5:$A$200,$A24,'3. Registre des congés'!$F$5:$F$200,"Approuvé",'3. Registre des congés'!$C$5:$C$200,"&lt;="&amp;('1. Configuration'!$C$9+(38-1)*7+6),'3. Registre des congés'!$D$5:$D$200,"&gt;="&amp;('1. Configuration'!$C$9+(38-1)*7)))</f>
        <v/>
      </c>
      <c r="AN24" s="106">
        <f>IF($A24="","",COUNTIFS('3. Registre des congés'!$A$5:$A$200,$A24,'3. Registre des congés'!$F$5:$F$200,"Approuvé",'3. Registre des congés'!$C$5:$C$200,"&lt;="&amp;('1. Configuration'!$C$9+(39-1)*7+6),'3. Registre des congés'!$D$5:$D$200,"&gt;="&amp;('1. Configuration'!$C$9+(39-1)*7)))</f>
        <v/>
      </c>
      <c r="AO24" s="106">
        <f>IF($A24="","",COUNTIFS('3. Registre des congés'!$A$5:$A$200,$A24,'3. Registre des congés'!$F$5:$F$200,"Approuvé",'3. Registre des congés'!$C$5:$C$200,"&lt;="&amp;('1. Configuration'!$C$9+(40-1)*7+6),'3. Registre des congés'!$D$5:$D$200,"&gt;="&amp;('1. Configuration'!$C$9+(40-1)*7)))</f>
        <v/>
      </c>
      <c r="AP24" s="106">
        <f>IF($A24="","",COUNTIFS('3. Registre des congés'!$A$5:$A$200,$A24,'3. Registre des congés'!$F$5:$F$200,"Approuvé",'3. Registre des congés'!$C$5:$C$200,"&lt;="&amp;('1. Configuration'!$C$9+(41-1)*7+6),'3. Registre des congés'!$D$5:$D$200,"&gt;="&amp;('1. Configuration'!$C$9+(41-1)*7)))</f>
        <v/>
      </c>
      <c r="AQ24" s="106">
        <f>IF($A24="","",COUNTIFS('3. Registre des congés'!$A$5:$A$200,$A24,'3. Registre des congés'!$F$5:$F$200,"Approuvé",'3. Registre des congés'!$C$5:$C$200,"&lt;="&amp;('1. Configuration'!$C$9+(42-1)*7+6),'3. Registre des congés'!$D$5:$D$200,"&gt;="&amp;('1. Configuration'!$C$9+(42-1)*7)))</f>
        <v/>
      </c>
      <c r="AR24" s="106">
        <f>IF($A24="","",COUNTIFS('3. Registre des congés'!$A$5:$A$200,$A24,'3. Registre des congés'!$F$5:$F$200,"Approuvé",'3. Registre des congés'!$C$5:$C$200,"&lt;="&amp;('1. Configuration'!$C$9+(43-1)*7+6),'3. Registre des congés'!$D$5:$D$200,"&gt;="&amp;('1. Configuration'!$C$9+(43-1)*7)))</f>
        <v/>
      </c>
      <c r="AS24" s="106">
        <f>IF($A24="","",COUNTIFS('3. Registre des congés'!$A$5:$A$200,$A24,'3. Registre des congés'!$F$5:$F$200,"Approuvé",'3. Registre des congés'!$C$5:$C$200,"&lt;="&amp;('1. Configuration'!$C$9+(44-1)*7+6),'3. Registre des congés'!$D$5:$D$200,"&gt;="&amp;('1. Configuration'!$C$9+(44-1)*7)))</f>
        <v/>
      </c>
      <c r="AT24" s="106">
        <f>IF($A24="","",COUNTIFS('3. Registre des congés'!$A$5:$A$200,$A24,'3. Registre des congés'!$F$5:$F$200,"Approuvé",'3. Registre des congés'!$C$5:$C$200,"&lt;="&amp;('1. Configuration'!$C$9+(45-1)*7+6),'3. Registre des congés'!$D$5:$D$200,"&gt;="&amp;('1. Configuration'!$C$9+(45-1)*7)))</f>
        <v/>
      </c>
      <c r="AU24" s="106">
        <f>IF($A24="","",COUNTIFS('3. Registre des congés'!$A$5:$A$200,$A24,'3. Registre des congés'!$F$5:$F$200,"Approuvé",'3. Registre des congés'!$C$5:$C$200,"&lt;="&amp;('1. Configuration'!$C$9+(46-1)*7+6),'3. Registre des congés'!$D$5:$D$200,"&gt;="&amp;('1. Configuration'!$C$9+(46-1)*7)))</f>
        <v/>
      </c>
      <c r="AV24" s="106">
        <f>IF($A24="","",COUNTIFS('3. Registre des congés'!$A$5:$A$200,$A24,'3. Registre des congés'!$F$5:$F$200,"Approuvé",'3. Registre des congés'!$C$5:$C$200,"&lt;="&amp;('1. Configuration'!$C$9+(47-1)*7+6),'3. Registre des congés'!$D$5:$D$200,"&gt;="&amp;('1. Configuration'!$C$9+(47-1)*7)))</f>
        <v/>
      </c>
      <c r="AW24" s="106">
        <f>IF($A24="","",COUNTIFS('3. Registre des congés'!$A$5:$A$200,$A24,'3. Registre des congés'!$F$5:$F$200,"Approuvé",'3. Registre des congés'!$C$5:$C$200,"&lt;="&amp;('1. Configuration'!$C$9+(48-1)*7+6),'3. Registre des congés'!$D$5:$D$200,"&gt;="&amp;('1. Configuration'!$C$9+(48-1)*7)))</f>
        <v/>
      </c>
      <c r="AX24" s="106">
        <f>IF($A24="","",COUNTIFS('3. Registre des congés'!$A$5:$A$200,$A24,'3. Registre des congés'!$F$5:$F$200,"Approuvé",'3. Registre des congés'!$C$5:$C$200,"&lt;="&amp;('1. Configuration'!$C$9+(49-1)*7+6),'3. Registre des congés'!$D$5:$D$200,"&gt;="&amp;('1. Configuration'!$C$9+(49-1)*7)))</f>
        <v/>
      </c>
      <c r="AY24" s="106">
        <f>IF($A24="","",COUNTIFS('3. Registre des congés'!$A$5:$A$200,$A24,'3. Registre des congés'!$F$5:$F$200,"Approuvé",'3. Registre des congés'!$C$5:$C$200,"&lt;="&amp;('1. Configuration'!$C$9+(50-1)*7+6),'3. Registre des congés'!$D$5:$D$200,"&gt;="&amp;('1. Configuration'!$C$9+(50-1)*7)))</f>
        <v/>
      </c>
      <c r="AZ24" s="106">
        <f>IF($A24="","",COUNTIFS('3. Registre des congés'!$A$5:$A$200,$A24,'3. Registre des congés'!$F$5:$F$200,"Approuvé",'3. Registre des congés'!$C$5:$C$200,"&lt;="&amp;('1. Configuration'!$C$9+(51-1)*7+6),'3. Registre des congés'!$D$5:$D$200,"&gt;="&amp;('1. Configuration'!$C$9+(51-1)*7)))</f>
        <v/>
      </c>
      <c r="BA24" s="106">
        <f>IF($A24="","",COUNTIFS('3. Registre des congés'!$A$5:$A$200,$A24,'3. Registre des congés'!$F$5:$F$200,"Approuvé",'3. Registre des congés'!$C$5:$C$200,"&lt;="&amp;('1. Configuration'!$C$9+(52-1)*7+6),'3. Registre des congés'!$D$5:$D$200,"&gt;="&amp;('1. Configuration'!$C$9+(52-1)*7)))</f>
        <v/>
      </c>
    </row>
    <row r="25" ht="18" customHeight="1" s="55">
      <c r="A25" s="105">
        <f>IF('2. Employés'!A25="","",'2. Employés'!A25)</f>
        <v/>
      </c>
      <c r="B25" s="106">
        <f>IF($A25="","",COUNTIFS('3. Registre des congés'!$A$5:$A$200,$A25,'3. Registre des congés'!$F$5:$F$200,"Approuvé",'3. Registre des congés'!$C$5:$C$200,"&lt;="&amp;('1. Configuration'!$C$9+(1-1)*7+6),'3. Registre des congés'!$D$5:$D$200,"&gt;="&amp;('1. Configuration'!$C$9+(1-1)*7)))</f>
        <v/>
      </c>
      <c r="C25" s="106">
        <f>IF($A25="","",COUNTIFS('3. Registre des congés'!$A$5:$A$200,$A25,'3. Registre des congés'!$F$5:$F$200,"Approuvé",'3. Registre des congés'!$C$5:$C$200,"&lt;="&amp;('1. Configuration'!$C$9+(2-1)*7+6),'3. Registre des congés'!$D$5:$D$200,"&gt;="&amp;('1. Configuration'!$C$9+(2-1)*7)))</f>
        <v/>
      </c>
      <c r="D25" s="106">
        <f>IF($A25="","",COUNTIFS('3. Registre des congés'!$A$5:$A$200,$A25,'3. Registre des congés'!$F$5:$F$200,"Approuvé",'3. Registre des congés'!$C$5:$C$200,"&lt;="&amp;('1. Configuration'!$C$9+(3-1)*7+6),'3. Registre des congés'!$D$5:$D$200,"&gt;="&amp;('1. Configuration'!$C$9+(3-1)*7)))</f>
        <v/>
      </c>
      <c r="E25" s="106">
        <f>IF($A25="","",COUNTIFS('3. Registre des congés'!$A$5:$A$200,$A25,'3. Registre des congés'!$F$5:$F$200,"Approuvé",'3. Registre des congés'!$C$5:$C$200,"&lt;="&amp;('1. Configuration'!$C$9+(4-1)*7+6),'3. Registre des congés'!$D$5:$D$200,"&gt;="&amp;('1. Configuration'!$C$9+(4-1)*7)))</f>
        <v/>
      </c>
      <c r="F25" s="106">
        <f>IF($A25="","",COUNTIFS('3. Registre des congés'!$A$5:$A$200,$A25,'3. Registre des congés'!$F$5:$F$200,"Approuvé",'3. Registre des congés'!$C$5:$C$200,"&lt;="&amp;('1. Configuration'!$C$9+(5-1)*7+6),'3. Registre des congés'!$D$5:$D$200,"&gt;="&amp;('1. Configuration'!$C$9+(5-1)*7)))</f>
        <v/>
      </c>
      <c r="G25" s="106">
        <f>IF($A25="","",COUNTIFS('3. Registre des congés'!$A$5:$A$200,$A25,'3. Registre des congés'!$F$5:$F$200,"Approuvé",'3. Registre des congés'!$C$5:$C$200,"&lt;="&amp;('1. Configuration'!$C$9+(6-1)*7+6),'3. Registre des congés'!$D$5:$D$200,"&gt;="&amp;('1. Configuration'!$C$9+(6-1)*7)))</f>
        <v/>
      </c>
      <c r="H25" s="106">
        <f>IF($A25="","",COUNTIFS('3. Registre des congés'!$A$5:$A$200,$A25,'3. Registre des congés'!$F$5:$F$200,"Approuvé",'3. Registre des congés'!$C$5:$C$200,"&lt;="&amp;('1. Configuration'!$C$9+(7-1)*7+6),'3. Registre des congés'!$D$5:$D$200,"&gt;="&amp;('1. Configuration'!$C$9+(7-1)*7)))</f>
        <v/>
      </c>
      <c r="I25" s="106">
        <f>IF($A25="","",COUNTIFS('3. Registre des congés'!$A$5:$A$200,$A25,'3. Registre des congés'!$F$5:$F$200,"Approuvé",'3. Registre des congés'!$C$5:$C$200,"&lt;="&amp;('1. Configuration'!$C$9+(8-1)*7+6),'3. Registre des congés'!$D$5:$D$200,"&gt;="&amp;('1. Configuration'!$C$9+(8-1)*7)))</f>
        <v/>
      </c>
      <c r="J25" s="106">
        <f>IF($A25="","",COUNTIFS('3. Registre des congés'!$A$5:$A$200,$A25,'3. Registre des congés'!$F$5:$F$200,"Approuvé",'3. Registre des congés'!$C$5:$C$200,"&lt;="&amp;('1. Configuration'!$C$9+(9-1)*7+6),'3. Registre des congés'!$D$5:$D$200,"&gt;="&amp;('1. Configuration'!$C$9+(9-1)*7)))</f>
        <v/>
      </c>
      <c r="K25" s="106">
        <f>IF($A25="","",COUNTIFS('3. Registre des congés'!$A$5:$A$200,$A25,'3. Registre des congés'!$F$5:$F$200,"Approuvé",'3. Registre des congés'!$C$5:$C$200,"&lt;="&amp;('1. Configuration'!$C$9+(10-1)*7+6),'3. Registre des congés'!$D$5:$D$200,"&gt;="&amp;('1. Configuration'!$C$9+(10-1)*7)))</f>
        <v/>
      </c>
      <c r="L25" s="106">
        <f>IF($A25="","",COUNTIFS('3. Registre des congés'!$A$5:$A$200,$A25,'3. Registre des congés'!$F$5:$F$200,"Approuvé",'3. Registre des congés'!$C$5:$C$200,"&lt;="&amp;('1. Configuration'!$C$9+(11-1)*7+6),'3. Registre des congés'!$D$5:$D$200,"&gt;="&amp;('1. Configuration'!$C$9+(11-1)*7)))</f>
        <v/>
      </c>
      <c r="M25" s="106">
        <f>IF($A25="","",COUNTIFS('3. Registre des congés'!$A$5:$A$200,$A25,'3. Registre des congés'!$F$5:$F$200,"Approuvé",'3. Registre des congés'!$C$5:$C$200,"&lt;="&amp;('1. Configuration'!$C$9+(12-1)*7+6),'3. Registre des congés'!$D$5:$D$200,"&gt;="&amp;('1. Configuration'!$C$9+(12-1)*7)))</f>
        <v/>
      </c>
      <c r="N25" s="106">
        <f>IF($A25="","",COUNTIFS('3. Registre des congés'!$A$5:$A$200,$A25,'3. Registre des congés'!$F$5:$F$200,"Approuvé",'3. Registre des congés'!$C$5:$C$200,"&lt;="&amp;('1. Configuration'!$C$9+(13-1)*7+6),'3. Registre des congés'!$D$5:$D$200,"&gt;="&amp;('1. Configuration'!$C$9+(13-1)*7)))</f>
        <v/>
      </c>
      <c r="O25" s="106">
        <f>IF($A25="","",COUNTIFS('3. Registre des congés'!$A$5:$A$200,$A25,'3. Registre des congés'!$F$5:$F$200,"Approuvé",'3. Registre des congés'!$C$5:$C$200,"&lt;="&amp;('1. Configuration'!$C$9+(14-1)*7+6),'3. Registre des congés'!$D$5:$D$200,"&gt;="&amp;('1. Configuration'!$C$9+(14-1)*7)))</f>
        <v/>
      </c>
      <c r="P25" s="106">
        <f>IF($A25="","",COUNTIFS('3. Registre des congés'!$A$5:$A$200,$A25,'3. Registre des congés'!$F$5:$F$200,"Approuvé",'3. Registre des congés'!$C$5:$C$200,"&lt;="&amp;('1. Configuration'!$C$9+(15-1)*7+6),'3. Registre des congés'!$D$5:$D$200,"&gt;="&amp;('1. Configuration'!$C$9+(15-1)*7)))</f>
        <v/>
      </c>
      <c r="Q25" s="106">
        <f>IF($A25="","",COUNTIFS('3. Registre des congés'!$A$5:$A$200,$A25,'3. Registre des congés'!$F$5:$F$200,"Approuvé",'3. Registre des congés'!$C$5:$C$200,"&lt;="&amp;('1. Configuration'!$C$9+(16-1)*7+6),'3. Registre des congés'!$D$5:$D$200,"&gt;="&amp;('1. Configuration'!$C$9+(16-1)*7)))</f>
        <v/>
      </c>
      <c r="R25" s="106">
        <f>IF($A25="","",COUNTIFS('3. Registre des congés'!$A$5:$A$200,$A25,'3. Registre des congés'!$F$5:$F$200,"Approuvé",'3. Registre des congés'!$C$5:$C$200,"&lt;="&amp;('1. Configuration'!$C$9+(17-1)*7+6),'3. Registre des congés'!$D$5:$D$200,"&gt;="&amp;('1. Configuration'!$C$9+(17-1)*7)))</f>
        <v/>
      </c>
      <c r="S25" s="106">
        <f>IF($A25="","",COUNTIFS('3. Registre des congés'!$A$5:$A$200,$A25,'3. Registre des congés'!$F$5:$F$200,"Approuvé",'3. Registre des congés'!$C$5:$C$200,"&lt;="&amp;('1. Configuration'!$C$9+(18-1)*7+6),'3. Registre des congés'!$D$5:$D$200,"&gt;="&amp;('1. Configuration'!$C$9+(18-1)*7)))</f>
        <v/>
      </c>
      <c r="T25" s="106">
        <f>IF($A25="","",COUNTIFS('3. Registre des congés'!$A$5:$A$200,$A25,'3. Registre des congés'!$F$5:$F$200,"Approuvé",'3. Registre des congés'!$C$5:$C$200,"&lt;="&amp;('1. Configuration'!$C$9+(19-1)*7+6),'3. Registre des congés'!$D$5:$D$200,"&gt;="&amp;('1. Configuration'!$C$9+(19-1)*7)))</f>
        <v/>
      </c>
      <c r="U25" s="106">
        <f>IF($A25="","",COUNTIFS('3. Registre des congés'!$A$5:$A$200,$A25,'3. Registre des congés'!$F$5:$F$200,"Approuvé",'3. Registre des congés'!$C$5:$C$200,"&lt;="&amp;('1. Configuration'!$C$9+(20-1)*7+6),'3. Registre des congés'!$D$5:$D$200,"&gt;="&amp;('1. Configuration'!$C$9+(20-1)*7)))</f>
        <v/>
      </c>
      <c r="V25" s="106">
        <f>IF($A25="","",COUNTIFS('3. Registre des congés'!$A$5:$A$200,$A25,'3. Registre des congés'!$F$5:$F$200,"Approuvé",'3. Registre des congés'!$C$5:$C$200,"&lt;="&amp;('1. Configuration'!$C$9+(21-1)*7+6),'3. Registre des congés'!$D$5:$D$200,"&gt;="&amp;('1. Configuration'!$C$9+(21-1)*7)))</f>
        <v/>
      </c>
      <c r="W25" s="106">
        <f>IF($A25="","",COUNTIFS('3. Registre des congés'!$A$5:$A$200,$A25,'3. Registre des congés'!$F$5:$F$200,"Approuvé",'3. Registre des congés'!$C$5:$C$200,"&lt;="&amp;('1. Configuration'!$C$9+(22-1)*7+6),'3. Registre des congés'!$D$5:$D$200,"&gt;="&amp;('1. Configuration'!$C$9+(22-1)*7)))</f>
        <v/>
      </c>
      <c r="X25" s="106">
        <f>IF($A25="","",COUNTIFS('3. Registre des congés'!$A$5:$A$200,$A25,'3. Registre des congés'!$F$5:$F$200,"Approuvé",'3. Registre des congés'!$C$5:$C$200,"&lt;="&amp;('1. Configuration'!$C$9+(23-1)*7+6),'3. Registre des congés'!$D$5:$D$200,"&gt;="&amp;('1. Configuration'!$C$9+(23-1)*7)))</f>
        <v/>
      </c>
      <c r="Y25" s="106">
        <f>IF($A25="","",COUNTIFS('3. Registre des congés'!$A$5:$A$200,$A25,'3. Registre des congés'!$F$5:$F$200,"Approuvé",'3. Registre des congés'!$C$5:$C$200,"&lt;="&amp;('1. Configuration'!$C$9+(24-1)*7+6),'3. Registre des congés'!$D$5:$D$200,"&gt;="&amp;('1. Configuration'!$C$9+(24-1)*7)))</f>
        <v/>
      </c>
      <c r="Z25" s="106">
        <f>IF($A25="","",COUNTIFS('3. Registre des congés'!$A$5:$A$200,$A25,'3. Registre des congés'!$F$5:$F$200,"Approuvé",'3. Registre des congés'!$C$5:$C$200,"&lt;="&amp;('1. Configuration'!$C$9+(25-1)*7+6),'3. Registre des congés'!$D$5:$D$200,"&gt;="&amp;('1. Configuration'!$C$9+(25-1)*7)))</f>
        <v/>
      </c>
      <c r="AA25" s="106">
        <f>IF($A25="","",COUNTIFS('3. Registre des congés'!$A$5:$A$200,$A25,'3. Registre des congés'!$F$5:$F$200,"Approuvé",'3. Registre des congés'!$C$5:$C$200,"&lt;="&amp;('1. Configuration'!$C$9+(26-1)*7+6),'3. Registre des congés'!$D$5:$D$200,"&gt;="&amp;('1. Configuration'!$C$9+(26-1)*7)))</f>
        <v/>
      </c>
      <c r="AB25" s="106">
        <f>IF($A25="","",COUNTIFS('3. Registre des congés'!$A$5:$A$200,$A25,'3. Registre des congés'!$F$5:$F$200,"Approuvé",'3. Registre des congés'!$C$5:$C$200,"&lt;="&amp;('1. Configuration'!$C$9+(27-1)*7+6),'3. Registre des congés'!$D$5:$D$200,"&gt;="&amp;('1. Configuration'!$C$9+(27-1)*7)))</f>
        <v/>
      </c>
      <c r="AC25" s="106">
        <f>IF($A25="","",COUNTIFS('3. Registre des congés'!$A$5:$A$200,$A25,'3. Registre des congés'!$F$5:$F$200,"Approuvé",'3. Registre des congés'!$C$5:$C$200,"&lt;="&amp;('1. Configuration'!$C$9+(28-1)*7+6),'3. Registre des congés'!$D$5:$D$200,"&gt;="&amp;('1. Configuration'!$C$9+(28-1)*7)))</f>
        <v/>
      </c>
      <c r="AD25" s="106">
        <f>IF($A25="","",COUNTIFS('3. Registre des congés'!$A$5:$A$200,$A25,'3. Registre des congés'!$F$5:$F$200,"Approuvé",'3. Registre des congés'!$C$5:$C$200,"&lt;="&amp;('1. Configuration'!$C$9+(29-1)*7+6),'3. Registre des congés'!$D$5:$D$200,"&gt;="&amp;('1. Configuration'!$C$9+(29-1)*7)))</f>
        <v/>
      </c>
      <c r="AE25" s="106">
        <f>IF($A25="","",COUNTIFS('3. Registre des congés'!$A$5:$A$200,$A25,'3. Registre des congés'!$F$5:$F$200,"Approuvé",'3. Registre des congés'!$C$5:$C$200,"&lt;="&amp;('1. Configuration'!$C$9+(30-1)*7+6),'3. Registre des congés'!$D$5:$D$200,"&gt;="&amp;('1. Configuration'!$C$9+(30-1)*7)))</f>
        <v/>
      </c>
      <c r="AF25" s="106">
        <f>IF($A25="","",COUNTIFS('3. Registre des congés'!$A$5:$A$200,$A25,'3. Registre des congés'!$F$5:$F$200,"Approuvé",'3. Registre des congés'!$C$5:$C$200,"&lt;="&amp;('1. Configuration'!$C$9+(31-1)*7+6),'3. Registre des congés'!$D$5:$D$200,"&gt;="&amp;('1. Configuration'!$C$9+(31-1)*7)))</f>
        <v/>
      </c>
      <c r="AG25" s="106">
        <f>IF($A25="","",COUNTIFS('3. Registre des congés'!$A$5:$A$200,$A25,'3. Registre des congés'!$F$5:$F$200,"Approuvé",'3. Registre des congés'!$C$5:$C$200,"&lt;="&amp;('1. Configuration'!$C$9+(32-1)*7+6),'3. Registre des congés'!$D$5:$D$200,"&gt;="&amp;('1. Configuration'!$C$9+(32-1)*7)))</f>
        <v/>
      </c>
      <c r="AH25" s="106">
        <f>IF($A25="","",COUNTIFS('3. Registre des congés'!$A$5:$A$200,$A25,'3. Registre des congés'!$F$5:$F$200,"Approuvé",'3. Registre des congés'!$C$5:$C$200,"&lt;="&amp;('1. Configuration'!$C$9+(33-1)*7+6),'3. Registre des congés'!$D$5:$D$200,"&gt;="&amp;('1. Configuration'!$C$9+(33-1)*7)))</f>
        <v/>
      </c>
      <c r="AI25" s="106">
        <f>IF($A25="","",COUNTIFS('3. Registre des congés'!$A$5:$A$200,$A25,'3. Registre des congés'!$F$5:$F$200,"Approuvé",'3. Registre des congés'!$C$5:$C$200,"&lt;="&amp;('1. Configuration'!$C$9+(34-1)*7+6),'3. Registre des congés'!$D$5:$D$200,"&gt;="&amp;('1. Configuration'!$C$9+(34-1)*7)))</f>
        <v/>
      </c>
      <c r="AJ25" s="106">
        <f>IF($A25="","",COUNTIFS('3. Registre des congés'!$A$5:$A$200,$A25,'3. Registre des congés'!$F$5:$F$200,"Approuvé",'3. Registre des congés'!$C$5:$C$200,"&lt;="&amp;('1. Configuration'!$C$9+(35-1)*7+6),'3. Registre des congés'!$D$5:$D$200,"&gt;="&amp;('1. Configuration'!$C$9+(35-1)*7)))</f>
        <v/>
      </c>
      <c r="AK25" s="106">
        <f>IF($A25="","",COUNTIFS('3. Registre des congés'!$A$5:$A$200,$A25,'3. Registre des congés'!$F$5:$F$200,"Approuvé",'3. Registre des congés'!$C$5:$C$200,"&lt;="&amp;('1. Configuration'!$C$9+(36-1)*7+6),'3. Registre des congés'!$D$5:$D$200,"&gt;="&amp;('1. Configuration'!$C$9+(36-1)*7)))</f>
        <v/>
      </c>
      <c r="AL25" s="106">
        <f>IF($A25="","",COUNTIFS('3. Registre des congés'!$A$5:$A$200,$A25,'3. Registre des congés'!$F$5:$F$200,"Approuvé",'3. Registre des congés'!$C$5:$C$200,"&lt;="&amp;('1. Configuration'!$C$9+(37-1)*7+6),'3. Registre des congés'!$D$5:$D$200,"&gt;="&amp;('1. Configuration'!$C$9+(37-1)*7)))</f>
        <v/>
      </c>
      <c r="AM25" s="106">
        <f>IF($A25="","",COUNTIFS('3. Registre des congés'!$A$5:$A$200,$A25,'3. Registre des congés'!$F$5:$F$200,"Approuvé",'3. Registre des congés'!$C$5:$C$200,"&lt;="&amp;('1. Configuration'!$C$9+(38-1)*7+6),'3. Registre des congés'!$D$5:$D$200,"&gt;="&amp;('1. Configuration'!$C$9+(38-1)*7)))</f>
        <v/>
      </c>
      <c r="AN25" s="106">
        <f>IF($A25="","",COUNTIFS('3. Registre des congés'!$A$5:$A$200,$A25,'3. Registre des congés'!$F$5:$F$200,"Approuvé",'3. Registre des congés'!$C$5:$C$200,"&lt;="&amp;('1. Configuration'!$C$9+(39-1)*7+6),'3. Registre des congés'!$D$5:$D$200,"&gt;="&amp;('1. Configuration'!$C$9+(39-1)*7)))</f>
        <v/>
      </c>
      <c r="AO25" s="106">
        <f>IF($A25="","",COUNTIFS('3. Registre des congés'!$A$5:$A$200,$A25,'3. Registre des congés'!$F$5:$F$200,"Approuvé",'3. Registre des congés'!$C$5:$C$200,"&lt;="&amp;('1. Configuration'!$C$9+(40-1)*7+6),'3. Registre des congés'!$D$5:$D$200,"&gt;="&amp;('1. Configuration'!$C$9+(40-1)*7)))</f>
        <v/>
      </c>
      <c r="AP25" s="106">
        <f>IF($A25="","",COUNTIFS('3. Registre des congés'!$A$5:$A$200,$A25,'3. Registre des congés'!$F$5:$F$200,"Approuvé",'3. Registre des congés'!$C$5:$C$200,"&lt;="&amp;('1. Configuration'!$C$9+(41-1)*7+6),'3. Registre des congés'!$D$5:$D$200,"&gt;="&amp;('1. Configuration'!$C$9+(41-1)*7)))</f>
        <v/>
      </c>
      <c r="AQ25" s="106">
        <f>IF($A25="","",COUNTIFS('3. Registre des congés'!$A$5:$A$200,$A25,'3. Registre des congés'!$F$5:$F$200,"Approuvé",'3. Registre des congés'!$C$5:$C$200,"&lt;="&amp;('1. Configuration'!$C$9+(42-1)*7+6),'3. Registre des congés'!$D$5:$D$200,"&gt;="&amp;('1. Configuration'!$C$9+(42-1)*7)))</f>
        <v/>
      </c>
      <c r="AR25" s="106">
        <f>IF($A25="","",COUNTIFS('3. Registre des congés'!$A$5:$A$200,$A25,'3. Registre des congés'!$F$5:$F$200,"Approuvé",'3. Registre des congés'!$C$5:$C$200,"&lt;="&amp;('1. Configuration'!$C$9+(43-1)*7+6),'3. Registre des congés'!$D$5:$D$200,"&gt;="&amp;('1. Configuration'!$C$9+(43-1)*7)))</f>
        <v/>
      </c>
      <c r="AS25" s="106">
        <f>IF($A25="","",COUNTIFS('3. Registre des congés'!$A$5:$A$200,$A25,'3. Registre des congés'!$F$5:$F$200,"Approuvé",'3. Registre des congés'!$C$5:$C$200,"&lt;="&amp;('1. Configuration'!$C$9+(44-1)*7+6),'3. Registre des congés'!$D$5:$D$200,"&gt;="&amp;('1. Configuration'!$C$9+(44-1)*7)))</f>
        <v/>
      </c>
      <c r="AT25" s="106">
        <f>IF($A25="","",COUNTIFS('3. Registre des congés'!$A$5:$A$200,$A25,'3. Registre des congés'!$F$5:$F$200,"Approuvé",'3. Registre des congés'!$C$5:$C$200,"&lt;="&amp;('1. Configuration'!$C$9+(45-1)*7+6),'3. Registre des congés'!$D$5:$D$200,"&gt;="&amp;('1. Configuration'!$C$9+(45-1)*7)))</f>
        <v/>
      </c>
      <c r="AU25" s="106">
        <f>IF($A25="","",COUNTIFS('3. Registre des congés'!$A$5:$A$200,$A25,'3. Registre des congés'!$F$5:$F$200,"Approuvé",'3. Registre des congés'!$C$5:$C$200,"&lt;="&amp;('1. Configuration'!$C$9+(46-1)*7+6),'3. Registre des congés'!$D$5:$D$200,"&gt;="&amp;('1. Configuration'!$C$9+(46-1)*7)))</f>
        <v/>
      </c>
      <c r="AV25" s="106">
        <f>IF($A25="","",COUNTIFS('3. Registre des congés'!$A$5:$A$200,$A25,'3. Registre des congés'!$F$5:$F$200,"Approuvé",'3. Registre des congés'!$C$5:$C$200,"&lt;="&amp;('1. Configuration'!$C$9+(47-1)*7+6),'3. Registre des congés'!$D$5:$D$200,"&gt;="&amp;('1. Configuration'!$C$9+(47-1)*7)))</f>
        <v/>
      </c>
      <c r="AW25" s="106">
        <f>IF($A25="","",COUNTIFS('3. Registre des congés'!$A$5:$A$200,$A25,'3. Registre des congés'!$F$5:$F$200,"Approuvé",'3. Registre des congés'!$C$5:$C$200,"&lt;="&amp;('1. Configuration'!$C$9+(48-1)*7+6),'3. Registre des congés'!$D$5:$D$200,"&gt;="&amp;('1. Configuration'!$C$9+(48-1)*7)))</f>
        <v/>
      </c>
      <c r="AX25" s="106">
        <f>IF($A25="","",COUNTIFS('3. Registre des congés'!$A$5:$A$200,$A25,'3. Registre des congés'!$F$5:$F$200,"Approuvé",'3. Registre des congés'!$C$5:$C$200,"&lt;="&amp;('1. Configuration'!$C$9+(49-1)*7+6),'3. Registre des congés'!$D$5:$D$200,"&gt;="&amp;('1. Configuration'!$C$9+(49-1)*7)))</f>
        <v/>
      </c>
      <c r="AY25" s="106">
        <f>IF($A25="","",COUNTIFS('3. Registre des congés'!$A$5:$A$200,$A25,'3. Registre des congés'!$F$5:$F$200,"Approuvé",'3. Registre des congés'!$C$5:$C$200,"&lt;="&amp;('1. Configuration'!$C$9+(50-1)*7+6),'3. Registre des congés'!$D$5:$D$200,"&gt;="&amp;('1. Configuration'!$C$9+(50-1)*7)))</f>
        <v/>
      </c>
      <c r="AZ25" s="106">
        <f>IF($A25="","",COUNTIFS('3. Registre des congés'!$A$5:$A$200,$A25,'3. Registre des congés'!$F$5:$F$200,"Approuvé",'3. Registre des congés'!$C$5:$C$200,"&lt;="&amp;('1. Configuration'!$C$9+(51-1)*7+6),'3. Registre des congés'!$D$5:$D$200,"&gt;="&amp;('1. Configuration'!$C$9+(51-1)*7)))</f>
        <v/>
      </c>
      <c r="BA25" s="106">
        <f>IF($A25="","",COUNTIFS('3. Registre des congés'!$A$5:$A$200,$A25,'3. Registre des congés'!$F$5:$F$200,"Approuvé",'3. Registre des congés'!$C$5:$C$200,"&lt;="&amp;('1. Configuration'!$C$9+(52-1)*7+6),'3. Registre des congés'!$D$5:$D$200,"&gt;="&amp;('1. Configuration'!$C$9+(52-1)*7)))</f>
        <v/>
      </c>
    </row>
    <row r="26" ht="18" customHeight="1" s="55">
      <c r="A26" s="105">
        <f>IF('2. Employés'!A26="","",'2. Employés'!A26)</f>
        <v/>
      </c>
      <c r="B26" s="106">
        <f>IF($A26="","",COUNTIFS('3. Registre des congés'!$A$5:$A$200,$A26,'3. Registre des congés'!$F$5:$F$200,"Approuvé",'3. Registre des congés'!$C$5:$C$200,"&lt;="&amp;('1. Configuration'!$C$9+(1-1)*7+6),'3. Registre des congés'!$D$5:$D$200,"&gt;="&amp;('1. Configuration'!$C$9+(1-1)*7)))</f>
        <v/>
      </c>
      <c r="C26" s="106">
        <f>IF($A26="","",COUNTIFS('3. Registre des congés'!$A$5:$A$200,$A26,'3. Registre des congés'!$F$5:$F$200,"Approuvé",'3. Registre des congés'!$C$5:$C$200,"&lt;="&amp;('1. Configuration'!$C$9+(2-1)*7+6),'3. Registre des congés'!$D$5:$D$200,"&gt;="&amp;('1. Configuration'!$C$9+(2-1)*7)))</f>
        <v/>
      </c>
      <c r="D26" s="106">
        <f>IF($A26="","",COUNTIFS('3. Registre des congés'!$A$5:$A$200,$A26,'3. Registre des congés'!$F$5:$F$200,"Approuvé",'3. Registre des congés'!$C$5:$C$200,"&lt;="&amp;('1. Configuration'!$C$9+(3-1)*7+6),'3. Registre des congés'!$D$5:$D$200,"&gt;="&amp;('1. Configuration'!$C$9+(3-1)*7)))</f>
        <v/>
      </c>
      <c r="E26" s="106">
        <f>IF($A26="","",COUNTIFS('3. Registre des congés'!$A$5:$A$200,$A26,'3. Registre des congés'!$F$5:$F$200,"Approuvé",'3. Registre des congés'!$C$5:$C$200,"&lt;="&amp;('1. Configuration'!$C$9+(4-1)*7+6),'3. Registre des congés'!$D$5:$D$200,"&gt;="&amp;('1. Configuration'!$C$9+(4-1)*7)))</f>
        <v/>
      </c>
      <c r="F26" s="106">
        <f>IF($A26="","",COUNTIFS('3. Registre des congés'!$A$5:$A$200,$A26,'3. Registre des congés'!$F$5:$F$200,"Approuvé",'3. Registre des congés'!$C$5:$C$200,"&lt;="&amp;('1. Configuration'!$C$9+(5-1)*7+6),'3. Registre des congés'!$D$5:$D$200,"&gt;="&amp;('1. Configuration'!$C$9+(5-1)*7)))</f>
        <v/>
      </c>
      <c r="G26" s="106">
        <f>IF($A26="","",COUNTIFS('3. Registre des congés'!$A$5:$A$200,$A26,'3. Registre des congés'!$F$5:$F$200,"Approuvé",'3. Registre des congés'!$C$5:$C$200,"&lt;="&amp;('1. Configuration'!$C$9+(6-1)*7+6),'3. Registre des congés'!$D$5:$D$200,"&gt;="&amp;('1. Configuration'!$C$9+(6-1)*7)))</f>
        <v/>
      </c>
      <c r="H26" s="106">
        <f>IF($A26="","",COUNTIFS('3. Registre des congés'!$A$5:$A$200,$A26,'3. Registre des congés'!$F$5:$F$200,"Approuvé",'3. Registre des congés'!$C$5:$C$200,"&lt;="&amp;('1. Configuration'!$C$9+(7-1)*7+6),'3. Registre des congés'!$D$5:$D$200,"&gt;="&amp;('1. Configuration'!$C$9+(7-1)*7)))</f>
        <v/>
      </c>
      <c r="I26" s="106">
        <f>IF($A26="","",COUNTIFS('3. Registre des congés'!$A$5:$A$200,$A26,'3. Registre des congés'!$F$5:$F$200,"Approuvé",'3. Registre des congés'!$C$5:$C$200,"&lt;="&amp;('1. Configuration'!$C$9+(8-1)*7+6),'3. Registre des congés'!$D$5:$D$200,"&gt;="&amp;('1. Configuration'!$C$9+(8-1)*7)))</f>
        <v/>
      </c>
      <c r="J26" s="106">
        <f>IF($A26="","",COUNTIFS('3. Registre des congés'!$A$5:$A$200,$A26,'3. Registre des congés'!$F$5:$F$200,"Approuvé",'3. Registre des congés'!$C$5:$C$200,"&lt;="&amp;('1. Configuration'!$C$9+(9-1)*7+6),'3. Registre des congés'!$D$5:$D$200,"&gt;="&amp;('1. Configuration'!$C$9+(9-1)*7)))</f>
        <v/>
      </c>
      <c r="K26" s="106">
        <f>IF($A26="","",COUNTIFS('3. Registre des congés'!$A$5:$A$200,$A26,'3. Registre des congés'!$F$5:$F$200,"Approuvé",'3. Registre des congés'!$C$5:$C$200,"&lt;="&amp;('1. Configuration'!$C$9+(10-1)*7+6),'3. Registre des congés'!$D$5:$D$200,"&gt;="&amp;('1. Configuration'!$C$9+(10-1)*7)))</f>
        <v/>
      </c>
      <c r="L26" s="106">
        <f>IF($A26="","",COUNTIFS('3. Registre des congés'!$A$5:$A$200,$A26,'3. Registre des congés'!$F$5:$F$200,"Approuvé",'3. Registre des congés'!$C$5:$C$200,"&lt;="&amp;('1. Configuration'!$C$9+(11-1)*7+6),'3. Registre des congés'!$D$5:$D$200,"&gt;="&amp;('1. Configuration'!$C$9+(11-1)*7)))</f>
        <v/>
      </c>
      <c r="M26" s="106">
        <f>IF($A26="","",COUNTIFS('3. Registre des congés'!$A$5:$A$200,$A26,'3. Registre des congés'!$F$5:$F$200,"Approuvé",'3. Registre des congés'!$C$5:$C$200,"&lt;="&amp;('1. Configuration'!$C$9+(12-1)*7+6),'3. Registre des congés'!$D$5:$D$200,"&gt;="&amp;('1. Configuration'!$C$9+(12-1)*7)))</f>
        <v/>
      </c>
      <c r="N26" s="106">
        <f>IF($A26="","",COUNTIFS('3. Registre des congés'!$A$5:$A$200,$A26,'3. Registre des congés'!$F$5:$F$200,"Approuvé",'3. Registre des congés'!$C$5:$C$200,"&lt;="&amp;('1. Configuration'!$C$9+(13-1)*7+6),'3. Registre des congés'!$D$5:$D$200,"&gt;="&amp;('1. Configuration'!$C$9+(13-1)*7)))</f>
        <v/>
      </c>
      <c r="O26" s="106">
        <f>IF($A26="","",COUNTIFS('3. Registre des congés'!$A$5:$A$200,$A26,'3. Registre des congés'!$F$5:$F$200,"Approuvé",'3. Registre des congés'!$C$5:$C$200,"&lt;="&amp;('1. Configuration'!$C$9+(14-1)*7+6),'3. Registre des congés'!$D$5:$D$200,"&gt;="&amp;('1. Configuration'!$C$9+(14-1)*7)))</f>
        <v/>
      </c>
      <c r="P26" s="106">
        <f>IF($A26="","",COUNTIFS('3. Registre des congés'!$A$5:$A$200,$A26,'3. Registre des congés'!$F$5:$F$200,"Approuvé",'3. Registre des congés'!$C$5:$C$200,"&lt;="&amp;('1. Configuration'!$C$9+(15-1)*7+6),'3. Registre des congés'!$D$5:$D$200,"&gt;="&amp;('1. Configuration'!$C$9+(15-1)*7)))</f>
        <v/>
      </c>
      <c r="Q26" s="106">
        <f>IF($A26="","",COUNTIFS('3. Registre des congés'!$A$5:$A$200,$A26,'3. Registre des congés'!$F$5:$F$200,"Approuvé",'3. Registre des congés'!$C$5:$C$200,"&lt;="&amp;('1. Configuration'!$C$9+(16-1)*7+6),'3. Registre des congés'!$D$5:$D$200,"&gt;="&amp;('1. Configuration'!$C$9+(16-1)*7)))</f>
        <v/>
      </c>
      <c r="R26" s="106">
        <f>IF($A26="","",COUNTIFS('3. Registre des congés'!$A$5:$A$200,$A26,'3. Registre des congés'!$F$5:$F$200,"Approuvé",'3. Registre des congés'!$C$5:$C$200,"&lt;="&amp;('1. Configuration'!$C$9+(17-1)*7+6),'3. Registre des congés'!$D$5:$D$200,"&gt;="&amp;('1. Configuration'!$C$9+(17-1)*7)))</f>
        <v/>
      </c>
      <c r="S26" s="106">
        <f>IF($A26="","",COUNTIFS('3. Registre des congés'!$A$5:$A$200,$A26,'3. Registre des congés'!$F$5:$F$200,"Approuvé",'3. Registre des congés'!$C$5:$C$200,"&lt;="&amp;('1. Configuration'!$C$9+(18-1)*7+6),'3. Registre des congés'!$D$5:$D$200,"&gt;="&amp;('1. Configuration'!$C$9+(18-1)*7)))</f>
        <v/>
      </c>
      <c r="T26" s="106">
        <f>IF($A26="","",COUNTIFS('3. Registre des congés'!$A$5:$A$200,$A26,'3. Registre des congés'!$F$5:$F$200,"Approuvé",'3. Registre des congés'!$C$5:$C$200,"&lt;="&amp;('1. Configuration'!$C$9+(19-1)*7+6),'3. Registre des congés'!$D$5:$D$200,"&gt;="&amp;('1. Configuration'!$C$9+(19-1)*7)))</f>
        <v/>
      </c>
      <c r="U26" s="106">
        <f>IF($A26="","",COUNTIFS('3. Registre des congés'!$A$5:$A$200,$A26,'3. Registre des congés'!$F$5:$F$200,"Approuvé",'3. Registre des congés'!$C$5:$C$200,"&lt;="&amp;('1. Configuration'!$C$9+(20-1)*7+6),'3. Registre des congés'!$D$5:$D$200,"&gt;="&amp;('1. Configuration'!$C$9+(20-1)*7)))</f>
        <v/>
      </c>
      <c r="V26" s="106">
        <f>IF($A26="","",COUNTIFS('3. Registre des congés'!$A$5:$A$200,$A26,'3. Registre des congés'!$F$5:$F$200,"Approuvé",'3. Registre des congés'!$C$5:$C$200,"&lt;="&amp;('1. Configuration'!$C$9+(21-1)*7+6),'3. Registre des congés'!$D$5:$D$200,"&gt;="&amp;('1. Configuration'!$C$9+(21-1)*7)))</f>
        <v/>
      </c>
      <c r="W26" s="106">
        <f>IF($A26="","",COUNTIFS('3. Registre des congés'!$A$5:$A$200,$A26,'3. Registre des congés'!$F$5:$F$200,"Approuvé",'3. Registre des congés'!$C$5:$C$200,"&lt;="&amp;('1. Configuration'!$C$9+(22-1)*7+6),'3. Registre des congés'!$D$5:$D$200,"&gt;="&amp;('1. Configuration'!$C$9+(22-1)*7)))</f>
        <v/>
      </c>
      <c r="X26" s="106">
        <f>IF($A26="","",COUNTIFS('3. Registre des congés'!$A$5:$A$200,$A26,'3. Registre des congés'!$F$5:$F$200,"Approuvé",'3. Registre des congés'!$C$5:$C$200,"&lt;="&amp;('1. Configuration'!$C$9+(23-1)*7+6),'3. Registre des congés'!$D$5:$D$200,"&gt;="&amp;('1. Configuration'!$C$9+(23-1)*7)))</f>
        <v/>
      </c>
      <c r="Y26" s="106">
        <f>IF($A26="","",COUNTIFS('3. Registre des congés'!$A$5:$A$200,$A26,'3. Registre des congés'!$F$5:$F$200,"Approuvé",'3. Registre des congés'!$C$5:$C$200,"&lt;="&amp;('1. Configuration'!$C$9+(24-1)*7+6),'3. Registre des congés'!$D$5:$D$200,"&gt;="&amp;('1. Configuration'!$C$9+(24-1)*7)))</f>
        <v/>
      </c>
      <c r="Z26" s="106">
        <f>IF($A26="","",COUNTIFS('3. Registre des congés'!$A$5:$A$200,$A26,'3. Registre des congés'!$F$5:$F$200,"Approuvé",'3. Registre des congés'!$C$5:$C$200,"&lt;="&amp;('1. Configuration'!$C$9+(25-1)*7+6),'3. Registre des congés'!$D$5:$D$200,"&gt;="&amp;('1. Configuration'!$C$9+(25-1)*7)))</f>
        <v/>
      </c>
      <c r="AA26" s="106">
        <f>IF($A26="","",COUNTIFS('3. Registre des congés'!$A$5:$A$200,$A26,'3. Registre des congés'!$F$5:$F$200,"Approuvé",'3. Registre des congés'!$C$5:$C$200,"&lt;="&amp;('1. Configuration'!$C$9+(26-1)*7+6),'3. Registre des congés'!$D$5:$D$200,"&gt;="&amp;('1. Configuration'!$C$9+(26-1)*7)))</f>
        <v/>
      </c>
      <c r="AB26" s="106">
        <f>IF($A26="","",COUNTIFS('3. Registre des congés'!$A$5:$A$200,$A26,'3. Registre des congés'!$F$5:$F$200,"Approuvé",'3. Registre des congés'!$C$5:$C$200,"&lt;="&amp;('1. Configuration'!$C$9+(27-1)*7+6),'3. Registre des congés'!$D$5:$D$200,"&gt;="&amp;('1. Configuration'!$C$9+(27-1)*7)))</f>
        <v/>
      </c>
      <c r="AC26" s="106">
        <f>IF($A26="","",COUNTIFS('3. Registre des congés'!$A$5:$A$200,$A26,'3. Registre des congés'!$F$5:$F$200,"Approuvé",'3. Registre des congés'!$C$5:$C$200,"&lt;="&amp;('1. Configuration'!$C$9+(28-1)*7+6),'3. Registre des congés'!$D$5:$D$200,"&gt;="&amp;('1. Configuration'!$C$9+(28-1)*7)))</f>
        <v/>
      </c>
      <c r="AD26" s="106">
        <f>IF($A26="","",COUNTIFS('3. Registre des congés'!$A$5:$A$200,$A26,'3. Registre des congés'!$F$5:$F$200,"Approuvé",'3. Registre des congés'!$C$5:$C$200,"&lt;="&amp;('1. Configuration'!$C$9+(29-1)*7+6),'3. Registre des congés'!$D$5:$D$200,"&gt;="&amp;('1. Configuration'!$C$9+(29-1)*7)))</f>
        <v/>
      </c>
      <c r="AE26" s="106">
        <f>IF($A26="","",COUNTIFS('3. Registre des congés'!$A$5:$A$200,$A26,'3. Registre des congés'!$F$5:$F$200,"Approuvé",'3. Registre des congés'!$C$5:$C$200,"&lt;="&amp;('1. Configuration'!$C$9+(30-1)*7+6),'3. Registre des congés'!$D$5:$D$200,"&gt;="&amp;('1. Configuration'!$C$9+(30-1)*7)))</f>
        <v/>
      </c>
      <c r="AF26" s="106">
        <f>IF($A26="","",COUNTIFS('3. Registre des congés'!$A$5:$A$200,$A26,'3. Registre des congés'!$F$5:$F$200,"Approuvé",'3. Registre des congés'!$C$5:$C$200,"&lt;="&amp;('1. Configuration'!$C$9+(31-1)*7+6),'3. Registre des congés'!$D$5:$D$200,"&gt;="&amp;('1. Configuration'!$C$9+(31-1)*7)))</f>
        <v/>
      </c>
      <c r="AG26" s="106">
        <f>IF($A26="","",COUNTIFS('3. Registre des congés'!$A$5:$A$200,$A26,'3. Registre des congés'!$F$5:$F$200,"Approuvé",'3. Registre des congés'!$C$5:$C$200,"&lt;="&amp;('1. Configuration'!$C$9+(32-1)*7+6),'3. Registre des congés'!$D$5:$D$200,"&gt;="&amp;('1. Configuration'!$C$9+(32-1)*7)))</f>
        <v/>
      </c>
      <c r="AH26" s="106">
        <f>IF($A26="","",COUNTIFS('3. Registre des congés'!$A$5:$A$200,$A26,'3. Registre des congés'!$F$5:$F$200,"Approuvé",'3. Registre des congés'!$C$5:$C$200,"&lt;="&amp;('1. Configuration'!$C$9+(33-1)*7+6),'3. Registre des congés'!$D$5:$D$200,"&gt;="&amp;('1. Configuration'!$C$9+(33-1)*7)))</f>
        <v/>
      </c>
      <c r="AI26" s="106">
        <f>IF($A26="","",COUNTIFS('3. Registre des congés'!$A$5:$A$200,$A26,'3. Registre des congés'!$F$5:$F$200,"Approuvé",'3. Registre des congés'!$C$5:$C$200,"&lt;="&amp;('1. Configuration'!$C$9+(34-1)*7+6),'3. Registre des congés'!$D$5:$D$200,"&gt;="&amp;('1. Configuration'!$C$9+(34-1)*7)))</f>
        <v/>
      </c>
      <c r="AJ26" s="106">
        <f>IF($A26="","",COUNTIFS('3. Registre des congés'!$A$5:$A$200,$A26,'3. Registre des congés'!$F$5:$F$200,"Approuvé",'3. Registre des congés'!$C$5:$C$200,"&lt;="&amp;('1. Configuration'!$C$9+(35-1)*7+6),'3. Registre des congés'!$D$5:$D$200,"&gt;="&amp;('1. Configuration'!$C$9+(35-1)*7)))</f>
        <v/>
      </c>
      <c r="AK26" s="106">
        <f>IF($A26="","",COUNTIFS('3. Registre des congés'!$A$5:$A$200,$A26,'3. Registre des congés'!$F$5:$F$200,"Approuvé",'3. Registre des congés'!$C$5:$C$200,"&lt;="&amp;('1. Configuration'!$C$9+(36-1)*7+6),'3. Registre des congés'!$D$5:$D$200,"&gt;="&amp;('1. Configuration'!$C$9+(36-1)*7)))</f>
        <v/>
      </c>
      <c r="AL26" s="106">
        <f>IF($A26="","",COUNTIFS('3. Registre des congés'!$A$5:$A$200,$A26,'3. Registre des congés'!$F$5:$F$200,"Approuvé",'3. Registre des congés'!$C$5:$C$200,"&lt;="&amp;('1. Configuration'!$C$9+(37-1)*7+6),'3. Registre des congés'!$D$5:$D$200,"&gt;="&amp;('1. Configuration'!$C$9+(37-1)*7)))</f>
        <v/>
      </c>
      <c r="AM26" s="106">
        <f>IF($A26="","",COUNTIFS('3. Registre des congés'!$A$5:$A$200,$A26,'3. Registre des congés'!$F$5:$F$200,"Approuvé",'3. Registre des congés'!$C$5:$C$200,"&lt;="&amp;('1. Configuration'!$C$9+(38-1)*7+6),'3. Registre des congés'!$D$5:$D$200,"&gt;="&amp;('1. Configuration'!$C$9+(38-1)*7)))</f>
        <v/>
      </c>
      <c r="AN26" s="106">
        <f>IF($A26="","",COUNTIFS('3. Registre des congés'!$A$5:$A$200,$A26,'3. Registre des congés'!$F$5:$F$200,"Approuvé",'3. Registre des congés'!$C$5:$C$200,"&lt;="&amp;('1. Configuration'!$C$9+(39-1)*7+6),'3. Registre des congés'!$D$5:$D$200,"&gt;="&amp;('1. Configuration'!$C$9+(39-1)*7)))</f>
        <v/>
      </c>
      <c r="AO26" s="106">
        <f>IF($A26="","",COUNTIFS('3. Registre des congés'!$A$5:$A$200,$A26,'3. Registre des congés'!$F$5:$F$200,"Approuvé",'3. Registre des congés'!$C$5:$C$200,"&lt;="&amp;('1. Configuration'!$C$9+(40-1)*7+6),'3. Registre des congés'!$D$5:$D$200,"&gt;="&amp;('1. Configuration'!$C$9+(40-1)*7)))</f>
        <v/>
      </c>
      <c r="AP26" s="106">
        <f>IF($A26="","",COUNTIFS('3. Registre des congés'!$A$5:$A$200,$A26,'3. Registre des congés'!$F$5:$F$200,"Approuvé",'3. Registre des congés'!$C$5:$C$200,"&lt;="&amp;('1. Configuration'!$C$9+(41-1)*7+6),'3. Registre des congés'!$D$5:$D$200,"&gt;="&amp;('1. Configuration'!$C$9+(41-1)*7)))</f>
        <v/>
      </c>
      <c r="AQ26" s="106">
        <f>IF($A26="","",COUNTIFS('3. Registre des congés'!$A$5:$A$200,$A26,'3. Registre des congés'!$F$5:$F$200,"Approuvé",'3. Registre des congés'!$C$5:$C$200,"&lt;="&amp;('1. Configuration'!$C$9+(42-1)*7+6),'3. Registre des congés'!$D$5:$D$200,"&gt;="&amp;('1. Configuration'!$C$9+(42-1)*7)))</f>
        <v/>
      </c>
      <c r="AR26" s="106">
        <f>IF($A26="","",COUNTIFS('3. Registre des congés'!$A$5:$A$200,$A26,'3. Registre des congés'!$F$5:$F$200,"Approuvé",'3. Registre des congés'!$C$5:$C$200,"&lt;="&amp;('1. Configuration'!$C$9+(43-1)*7+6),'3. Registre des congés'!$D$5:$D$200,"&gt;="&amp;('1. Configuration'!$C$9+(43-1)*7)))</f>
        <v/>
      </c>
      <c r="AS26" s="106">
        <f>IF($A26="","",COUNTIFS('3. Registre des congés'!$A$5:$A$200,$A26,'3. Registre des congés'!$F$5:$F$200,"Approuvé",'3. Registre des congés'!$C$5:$C$200,"&lt;="&amp;('1. Configuration'!$C$9+(44-1)*7+6),'3. Registre des congés'!$D$5:$D$200,"&gt;="&amp;('1. Configuration'!$C$9+(44-1)*7)))</f>
        <v/>
      </c>
      <c r="AT26" s="106">
        <f>IF($A26="","",COUNTIFS('3. Registre des congés'!$A$5:$A$200,$A26,'3. Registre des congés'!$F$5:$F$200,"Approuvé",'3. Registre des congés'!$C$5:$C$200,"&lt;="&amp;('1. Configuration'!$C$9+(45-1)*7+6),'3. Registre des congés'!$D$5:$D$200,"&gt;="&amp;('1. Configuration'!$C$9+(45-1)*7)))</f>
        <v/>
      </c>
      <c r="AU26" s="106">
        <f>IF($A26="","",COUNTIFS('3. Registre des congés'!$A$5:$A$200,$A26,'3. Registre des congés'!$F$5:$F$200,"Approuvé",'3. Registre des congés'!$C$5:$C$200,"&lt;="&amp;('1. Configuration'!$C$9+(46-1)*7+6),'3. Registre des congés'!$D$5:$D$200,"&gt;="&amp;('1. Configuration'!$C$9+(46-1)*7)))</f>
        <v/>
      </c>
      <c r="AV26" s="106">
        <f>IF($A26="","",COUNTIFS('3. Registre des congés'!$A$5:$A$200,$A26,'3. Registre des congés'!$F$5:$F$200,"Approuvé",'3. Registre des congés'!$C$5:$C$200,"&lt;="&amp;('1. Configuration'!$C$9+(47-1)*7+6),'3. Registre des congés'!$D$5:$D$200,"&gt;="&amp;('1. Configuration'!$C$9+(47-1)*7)))</f>
        <v/>
      </c>
      <c r="AW26" s="106">
        <f>IF($A26="","",COUNTIFS('3. Registre des congés'!$A$5:$A$200,$A26,'3. Registre des congés'!$F$5:$F$200,"Approuvé",'3. Registre des congés'!$C$5:$C$200,"&lt;="&amp;('1. Configuration'!$C$9+(48-1)*7+6),'3. Registre des congés'!$D$5:$D$200,"&gt;="&amp;('1. Configuration'!$C$9+(48-1)*7)))</f>
        <v/>
      </c>
      <c r="AX26" s="106">
        <f>IF($A26="","",COUNTIFS('3. Registre des congés'!$A$5:$A$200,$A26,'3. Registre des congés'!$F$5:$F$200,"Approuvé",'3. Registre des congés'!$C$5:$C$200,"&lt;="&amp;('1. Configuration'!$C$9+(49-1)*7+6),'3. Registre des congés'!$D$5:$D$200,"&gt;="&amp;('1. Configuration'!$C$9+(49-1)*7)))</f>
        <v/>
      </c>
      <c r="AY26" s="106">
        <f>IF($A26="","",COUNTIFS('3. Registre des congés'!$A$5:$A$200,$A26,'3. Registre des congés'!$F$5:$F$200,"Approuvé",'3. Registre des congés'!$C$5:$C$200,"&lt;="&amp;('1. Configuration'!$C$9+(50-1)*7+6),'3. Registre des congés'!$D$5:$D$200,"&gt;="&amp;('1. Configuration'!$C$9+(50-1)*7)))</f>
        <v/>
      </c>
      <c r="AZ26" s="106">
        <f>IF($A26="","",COUNTIFS('3. Registre des congés'!$A$5:$A$200,$A26,'3. Registre des congés'!$F$5:$F$200,"Approuvé",'3. Registre des congés'!$C$5:$C$200,"&lt;="&amp;('1. Configuration'!$C$9+(51-1)*7+6),'3. Registre des congés'!$D$5:$D$200,"&gt;="&amp;('1. Configuration'!$C$9+(51-1)*7)))</f>
        <v/>
      </c>
      <c r="BA26" s="106">
        <f>IF($A26="","",COUNTIFS('3. Registre des congés'!$A$5:$A$200,$A26,'3. Registre des congés'!$F$5:$F$200,"Approuvé",'3. Registre des congés'!$C$5:$C$200,"&lt;="&amp;('1. Configuration'!$C$9+(52-1)*7+6),'3. Registre des congés'!$D$5:$D$200,"&gt;="&amp;('1. Configuration'!$C$9+(52-1)*7)))</f>
        <v/>
      </c>
    </row>
    <row r="27" ht="18" customHeight="1" s="55">
      <c r="A27" s="105">
        <f>IF('2. Employés'!A27="","",'2. Employés'!A27)</f>
        <v/>
      </c>
      <c r="B27" s="106">
        <f>IF($A27="","",COUNTIFS('3. Registre des congés'!$A$5:$A$200,$A27,'3. Registre des congés'!$F$5:$F$200,"Approuvé",'3. Registre des congés'!$C$5:$C$200,"&lt;="&amp;('1. Configuration'!$C$9+(1-1)*7+6),'3. Registre des congés'!$D$5:$D$200,"&gt;="&amp;('1. Configuration'!$C$9+(1-1)*7)))</f>
        <v/>
      </c>
      <c r="C27" s="106">
        <f>IF($A27="","",COUNTIFS('3. Registre des congés'!$A$5:$A$200,$A27,'3. Registre des congés'!$F$5:$F$200,"Approuvé",'3. Registre des congés'!$C$5:$C$200,"&lt;="&amp;('1. Configuration'!$C$9+(2-1)*7+6),'3. Registre des congés'!$D$5:$D$200,"&gt;="&amp;('1. Configuration'!$C$9+(2-1)*7)))</f>
        <v/>
      </c>
      <c r="D27" s="106">
        <f>IF($A27="","",COUNTIFS('3. Registre des congés'!$A$5:$A$200,$A27,'3. Registre des congés'!$F$5:$F$200,"Approuvé",'3. Registre des congés'!$C$5:$C$200,"&lt;="&amp;('1. Configuration'!$C$9+(3-1)*7+6),'3. Registre des congés'!$D$5:$D$200,"&gt;="&amp;('1. Configuration'!$C$9+(3-1)*7)))</f>
        <v/>
      </c>
      <c r="E27" s="106">
        <f>IF($A27="","",COUNTIFS('3. Registre des congés'!$A$5:$A$200,$A27,'3. Registre des congés'!$F$5:$F$200,"Approuvé",'3. Registre des congés'!$C$5:$C$200,"&lt;="&amp;('1. Configuration'!$C$9+(4-1)*7+6),'3. Registre des congés'!$D$5:$D$200,"&gt;="&amp;('1. Configuration'!$C$9+(4-1)*7)))</f>
        <v/>
      </c>
      <c r="F27" s="106">
        <f>IF($A27="","",COUNTIFS('3. Registre des congés'!$A$5:$A$200,$A27,'3. Registre des congés'!$F$5:$F$200,"Approuvé",'3. Registre des congés'!$C$5:$C$200,"&lt;="&amp;('1. Configuration'!$C$9+(5-1)*7+6),'3. Registre des congés'!$D$5:$D$200,"&gt;="&amp;('1. Configuration'!$C$9+(5-1)*7)))</f>
        <v/>
      </c>
      <c r="G27" s="106">
        <f>IF($A27="","",COUNTIFS('3. Registre des congés'!$A$5:$A$200,$A27,'3. Registre des congés'!$F$5:$F$200,"Approuvé",'3. Registre des congés'!$C$5:$C$200,"&lt;="&amp;('1. Configuration'!$C$9+(6-1)*7+6),'3. Registre des congés'!$D$5:$D$200,"&gt;="&amp;('1. Configuration'!$C$9+(6-1)*7)))</f>
        <v/>
      </c>
      <c r="H27" s="106">
        <f>IF($A27="","",COUNTIFS('3. Registre des congés'!$A$5:$A$200,$A27,'3. Registre des congés'!$F$5:$F$200,"Approuvé",'3. Registre des congés'!$C$5:$C$200,"&lt;="&amp;('1. Configuration'!$C$9+(7-1)*7+6),'3. Registre des congés'!$D$5:$D$200,"&gt;="&amp;('1. Configuration'!$C$9+(7-1)*7)))</f>
        <v/>
      </c>
      <c r="I27" s="106">
        <f>IF($A27="","",COUNTIFS('3. Registre des congés'!$A$5:$A$200,$A27,'3. Registre des congés'!$F$5:$F$200,"Approuvé",'3. Registre des congés'!$C$5:$C$200,"&lt;="&amp;('1. Configuration'!$C$9+(8-1)*7+6),'3. Registre des congés'!$D$5:$D$200,"&gt;="&amp;('1. Configuration'!$C$9+(8-1)*7)))</f>
        <v/>
      </c>
      <c r="J27" s="106">
        <f>IF($A27="","",COUNTIFS('3. Registre des congés'!$A$5:$A$200,$A27,'3. Registre des congés'!$F$5:$F$200,"Approuvé",'3. Registre des congés'!$C$5:$C$200,"&lt;="&amp;('1. Configuration'!$C$9+(9-1)*7+6),'3. Registre des congés'!$D$5:$D$200,"&gt;="&amp;('1. Configuration'!$C$9+(9-1)*7)))</f>
        <v/>
      </c>
      <c r="K27" s="106">
        <f>IF($A27="","",COUNTIFS('3. Registre des congés'!$A$5:$A$200,$A27,'3. Registre des congés'!$F$5:$F$200,"Approuvé",'3. Registre des congés'!$C$5:$C$200,"&lt;="&amp;('1. Configuration'!$C$9+(10-1)*7+6),'3. Registre des congés'!$D$5:$D$200,"&gt;="&amp;('1. Configuration'!$C$9+(10-1)*7)))</f>
        <v/>
      </c>
      <c r="L27" s="106">
        <f>IF($A27="","",COUNTIFS('3. Registre des congés'!$A$5:$A$200,$A27,'3. Registre des congés'!$F$5:$F$200,"Approuvé",'3. Registre des congés'!$C$5:$C$200,"&lt;="&amp;('1. Configuration'!$C$9+(11-1)*7+6),'3. Registre des congés'!$D$5:$D$200,"&gt;="&amp;('1. Configuration'!$C$9+(11-1)*7)))</f>
        <v/>
      </c>
      <c r="M27" s="106">
        <f>IF($A27="","",COUNTIFS('3. Registre des congés'!$A$5:$A$200,$A27,'3. Registre des congés'!$F$5:$F$200,"Approuvé",'3. Registre des congés'!$C$5:$C$200,"&lt;="&amp;('1. Configuration'!$C$9+(12-1)*7+6),'3. Registre des congés'!$D$5:$D$200,"&gt;="&amp;('1. Configuration'!$C$9+(12-1)*7)))</f>
        <v/>
      </c>
      <c r="N27" s="106">
        <f>IF($A27="","",COUNTIFS('3. Registre des congés'!$A$5:$A$200,$A27,'3. Registre des congés'!$F$5:$F$200,"Approuvé",'3. Registre des congés'!$C$5:$C$200,"&lt;="&amp;('1. Configuration'!$C$9+(13-1)*7+6),'3. Registre des congés'!$D$5:$D$200,"&gt;="&amp;('1. Configuration'!$C$9+(13-1)*7)))</f>
        <v/>
      </c>
      <c r="O27" s="106">
        <f>IF($A27="","",COUNTIFS('3. Registre des congés'!$A$5:$A$200,$A27,'3. Registre des congés'!$F$5:$F$200,"Approuvé",'3. Registre des congés'!$C$5:$C$200,"&lt;="&amp;('1. Configuration'!$C$9+(14-1)*7+6),'3. Registre des congés'!$D$5:$D$200,"&gt;="&amp;('1. Configuration'!$C$9+(14-1)*7)))</f>
        <v/>
      </c>
      <c r="P27" s="106">
        <f>IF($A27="","",COUNTIFS('3. Registre des congés'!$A$5:$A$200,$A27,'3. Registre des congés'!$F$5:$F$200,"Approuvé",'3. Registre des congés'!$C$5:$C$200,"&lt;="&amp;('1. Configuration'!$C$9+(15-1)*7+6),'3. Registre des congés'!$D$5:$D$200,"&gt;="&amp;('1. Configuration'!$C$9+(15-1)*7)))</f>
        <v/>
      </c>
      <c r="Q27" s="106">
        <f>IF($A27="","",COUNTIFS('3. Registre des congés'!$A$5:$A$200,$A27,'3. Registre des congés'!$F$5:$F$200,"Approuvé",'3. Registre des congés'!$C$5:$C$200,"&lt;="&amp;('1. Configuration'!$C$9+(16-1)*7+6),'3. Registre des congés'!$D$5:$D$200,"&gt;="&amp;('1. Configuration'!$C$9+(16-1)*7)))</f>
        <v/>
      </c>
      <c r="R27" s="106">
        <f>IF($A27="","",COUNTIFS('3. Registre des congés'!$A$5:$A$200,$A27,'3. Registre des congés'!$F$5:$F$200,"Approuvé",'3. Registre des congés'!$C$5:$C$200,"&lt;="&amp;('1. Configuration'!$C$9+(17-1)*7+6),'3. Registre des congés'!$D$5:$D$200,"&gt;="&amp;('1. Configuration'!$C$9+(17-1)*7)))</f>
        <v/>
      </c>
      <c r="S27" s="106">
        <f>IF($A27="","",COUNTIFS('3. Registre des congés'!$A$5:$A$200,$A27,'3. Registre des congés'!$F$5:$F$200,"Approuvé",'3. Registre des congés'!$C$5:$C$200,"&lt;="&amp;('1. Configuration'!$C$9+(18-1)*7+6),'3. Registre des congés'!$D$5:$D$200,"&gt;="&amp;('1. Configuration'!$C$9+(18-1)*7)))</f>
        <v/>
      </c>
      <c r="T27" s="106">
        <f>IF($A27="","",COUNTIFS('3. Registre des congés'!$A$5:$A$200,$A27,'3. Registre des congés'!$F$5:$F$200,"Approuvé",'3. Registre des congés'!$C$5:$C$200,"&lt;="&amp;('1. Configuration'!$C$9+(19-1)*7+6),'3. Registre des congés'!$D$5:$D$200,"&gt;="&amp;('1. Configuration'!$C$9+(19-1)*7)))</f>
        <v/>
      </c>
      <c r="U27" s="106">
        <f>IF($A27="","",COUNTIFS('3. Registre des congés'!$A$5:$A$200,$A27,'3. Registre des congés'!$F$5:$F$200,"Approuvé",'3. Registre des congés'!$C$5:$C$200,"&lt;="&amp;('1. Configuration'!$C$9+(20-1)*7+6),'3. Registre des congés'!$D$5:$D$200,"&gt;="&amp;('1. Configuration'!$C$9+(20-1)*7)))</f>
        <v/>
      </c>
      <c r="V27" s="106">
        <f>IF($A27="","",COUNTIFS('3. Registre des congés'!$A$5:$A$200,$A27,'3. Registre des congés'!$F$5:$F$200,"Approuvé",'3. Registre des congés'!$C$5:$C$200,"&lt;="&amp;('1. Configuration'!$C$9+(21-1)*7+6),'3. Registre des congés'!$D$5:$D$200,"&gt;="&amp;('1. Configuration'!$C$9+(21-1)*7)))</f>
        <v/>
      </c>
      <c r="W27" s="106">
        <f>IF($A27="","",COUNTIFS('3. Registre des congés'!$A$5:$A$200,$A27,'3. Registre des congés'!$F$5:$F$200,"Approuvé",'3. Registre des congés'!$C$5:$C$200,"&lt;="&amp;('1. Configuration'!$C$9+(22-1)*7+6),'3. Registre des congés'!$D$5:$D$200,"&gt;="&amp;('1. Configuration'!$C$9+(22-1)*7)))</f>
        <v/>
      </c>
      <c r="X27" s="106">
        <f>IF($A27="","",COUNTIFS('3. Registre des congés'!$A$5:$A$200,$A27,'3. Registre des congés'!$F$5:$F$200,"Approuvé",'3. Registre des congés'!$C$5:$C$200,"&lt;="&amp;('1. Configuration'!$C$9+(23-1)*7+6),'3. Registre des congés'!$D$5:$D$200,"&gt;="&amp;('1. Configuration'!$C$9+(23-1)*7)))</f>
        <v/>
      </c>
      <c r="Y27" s="106">
        <f>IF($A27="","",COUNTIFS('3. Registre des congés'!$A$5:$A$200,$A27,'3. Registre des congés'!$F$5:$F$200,"Approuvé",'3. Registre des congés'!$C$5:$C$200,"&lt;="&amp;('1. Configuration'!$C$9+(24-1)*7+6),'3. Registre des congés'!$D$5:$D$200,"&gt;="&amp;('1. Configuration'!$C$9+(24-1)*7)))</f>
        <v/>
      </c>
      <c r="Z27" s="106">
        <f>IF($A27="","",COUNTIFS('3. Registre des congés'!$A$5:$A$200,$A27,'3. Registre des congés'!$F$5:$F$200,"Approuvé",'3. Registre des congés'!$C$5:$C$200,"&lt;="&amp;('1. Configuration'!$C$9+(25-1)*7+6),'3. Registre des congés'!$D$5:$D$200,"&gt;="&amp;('1. Configuration'!$C$9+(25-1)*7)))</f>
        <v/>
      </c>
      <c r="AA27" s="106">
        <f>IF($A27="","",COUNTIFS('3. Registre des congés'!$A$5:$A$200,$A27,'3. Registre des congés'!$F$5:$F$200,"Approuvé",'3. Registre des congés'!$C$5:$C$200,"&lt;="&amp;('1. Configuration'!$C$9+(26-1)*7+6),'3. Registre des congés'!$D$5:$D$200,"&gt;="&amp;('1. Configuration'!$C$9+(26-1)*7)))</f>
        <v/>
      </c>
      <c r="AB27" s="106">
        <f>IF($A27="","",COUNTIFS('3. Registre des congés'!$A$5:$A$200,$A27,'3. Registre des congés'!$F$5:$F$200,"Approuvé",'3. Registre des congés'!$C$5:$C$200,"&lt;="&amp;('1. Configuration'!$C$9+(27-1)*7+6),'3. Registre des congés'!$D$5:$D$200,"&gt;="&amp;('1. Configuration'!$C$9+(27-1)*7)))</f>
        <v/>
      </c>
      <c r="AC27" s="106">
        <f>IF($A27="","",COUNTIFS('3. Registre des congés'!$A$5:$A$200,$A27,'3. Registre des congés'!$F$5:$F$200,"Approuvé",'3. Registre des congés'!$C$5:$C$200,"&lt;="&amp;('1. Configuration'!$C$9+(28-1)*7+6),'3. Registre des congés'!$D$5:$D$200,"&gt;="&amp;('1. Configuration'!$C$9+(28-1)*7)))</f>
        <v/>
      </c>
      <c r="AD27" s="106">
        <f>IF($A27="","",COUNTIFS('3. Registre des congés'!$A$5:$A$200,$A27,'3. Registre des congés'!$F$5:$F$200,"Approuvé",'3. Registre des congés'!$C$5:$C$200,"&lt;="&amp;('1. Configuration'!$C$9+(29-1)*7+6),'3. Registre des congés'!$D$5:$D$200,"&gt;="&amp;('1. Configuration'!$C$9+(29-1)*7)))</f>
        <v/>
      </c>
      <c r="AE27" s="106">
        <f>IF($A27="","",COUNTIFS('3. Registre des congés'!$A$5:$A$200,$A27,'3. Registre des congés'!$F$5:$F$200,"Approuvé",'3. Registre des congés'!$C$5:$C$200,"&lt;="&amp;('1. Configuration'!$C$9+(30-1)*7+6),'3. Registre des congés'!$D$5:$D$200,"&gt;="&amp;('1. Configuration'!$C$9+(30-1)*7)))</f>
        <v/>
      </c>
      <c r="AF27" s="106">
        <f>IF($A27="","",COUNTIFS('3. Registre des congés'!$A$5:$A$200,$A27,'3. Registre des congés'!$F$5:$F$200,"Approuvé",'3. Registre des congés'!$C$5:$C$200,"&lt;="&amp;('1. Configuration'!$C$9+(31-1)*7+6),'3. Registre des congés'!$D$5:$D$200,"&gt;="&amp;('1. Configuration'!$C$9+(31-1)*7)))</f>
        <v/>
      </c>
      <c r="AG27" s="106">
        <f>IF($A27="","",COUNTIFS('3. Registre des congés'!$A$5:$A$200,$A27,'3. Registre des congés'!$F$5:$F$200,"Approuvé",'3. Registre des congés'!$C$5:$C$200,"&lt;="&amp;('1. Configuration'!$C$9+(32-1)*7+6),'3. Registre des congés'!$D$5:$D$200,"&gt;="&amp;('1. Configuration'!$C$9+(32-1)*7)))</f>
        <v/>
      </c>
      <c r="AH27" s="106">
        <f>IF($A27="","",COUNTIFS('3. Registre des congés'!$A$5:$A$200,$A27,'3. Registre des congés'!$F$5:$F$200,"Approuvé",'3. Registre des congés'!$C$5:$C$200,"&lt;="&amp;('1. Configuration'!$C$9+(33-1)*7+6),'3. Registre des congés'!$D$5:$D$200,"&gt;="&amp;('1. Configuration'!$C$9+(33-1)*7)))</f>
        <v/>
      </c>
      <c r="AI27" s="106">
        <f>IF($A27="","",COUNTIFS('3. Registre des congés'!$A$5:$A$200,$A27,'3. Registre des congés'!$F$5:$F$200,"Approuvé",'3. Registre des congés'!$C$5:$C$200,"&lt;="&amp;('1. Configuration'!$C$9+(34-1)*7+6),'3. Registre des congés'!$D$5:$D$200,"&gt;="&amp;('1. Configuration'!$C$9+(34-1)*7)))</f>
        <v/>
      </c>
      <c r="AJ27" s="106">
        <f>IF($A27="","",COUNTIFS('3. Registre des congés'!$A$5:$A$200,$A27,'3. Registre des congés'!$F$5:$F$200,"Approuvé",'3. Registre des congés'!$C$5:$C$200,"&lt;="&amp;('1. Configuration'!$C$9+(35-1)*7+6),'3. Registre des congés'!$D$5:$D$200,"&gt;="&amp;('1. Configuration'!$C$9+(35-1)*7)))</f>
        <v/>
      </c>
      <c r="AK27" s="106">
        <f>IF($A27="","",COUNTIFS('3. Registre des congés'!$A$5:$A$200,$A27,'3. Registre des congés'!$F$5:$F$200,"Approuvé",'3. Registre des congés'!$C$5:$C$200,"&lt;="&amp;('1. Configuration'!$C$9+(36-1)*7+6),'3. Registre des congés'!$D$5:$D$200,"&gt;="&amp;('1. Configuration'!$C$9+(36-1)*7)))</f>
        <v/>
      </c>
      <c r="AL27" s="106">
        <f>IF($A27="","",COUNTIFS('3. Registre des congés'!$A$5:$A$200,$A27,'3. Registre des congés'!$F$5:$F$200,"Approuvé",'3. Registre des congés'!$C$5:$C$200,"&lt;="&amp;('1. Configuration'!$C$9+(37-1)*7+6),'3. Registre des congés'!$D$5:$D$200,"&gt;="&amp;('1. Configuration'!$C$9+(37-1)*7)))</f>
        <v/>
      </c>
      <c r="AM27" s="106">
        <f>IF($A27="","",COUNTIFS('3. Registre des congés'!$A$5:$A$200,$A27,'3. Registre des congés'!$F$5:$F$200,"Approuvé",'3. Registre des congés'!$C$5:$C$200,"&lt;="&amp;('1. Configuration'!$C$9+(38-1)*7+6),'3. Registre des congés'!$D$5:$D$200,"&gt;="&amp;('1. Configuration'!$C$9+(38-1)*7)))</f>
        <v/>
      </c>
      <c r="AN27" s="106">
        <f>IF($A27="","",COUNTIFS('3. Registre des congés'!$A$5:$A$200,$A27,'3. Registre des congés'!$F$5:$F$200,"Approuvé",'3. Registre des congés'!$C$5:$C$200,"&lt;="&amp;('1. Configuration'!$C$9+(39-1)*7+6),'3. Registre des congés'!$D$5:$D$200,"&gt;="&amp;('1. Configuration'!$C$9+(39-1)*7)))</f>
        <v/>
      </c>
      <c r="AO27" s="106">
        <f>IF($A27="","",COUNTIFS('3. Registre des congés'!$A$5:$A$200,$A27,'3. Registre des congés'!$F$5:$F$200,"Approuvé",'3. Registre des congés'!$C$5:$C$200,"&lt;="&amp;('1. Configuration'!$C$9+(40-1)*7+6),'3. Registre des congés'!$D$5:$D$200,"&gt;="&amp;('1. Configuration'!$C$9+(40-1)*7)))</f>
        <v/>
      </c>
      <c r="AP27" s="106">
        <f>IF($A27="","",COUNTIFS('3. Registre des congés'!$A$5:$A$200,$A27,'3. Registre des congés'!$F$5:$F$200,"Approuvé",'3. Registre des congés'!$C$5:$C$200,"&lt;="&amp;('1. Configuration'!$C$9+(41-1)*7+6),'3. Registre des congés'!$D$5:$D$200,"&gt;="&amp;('1. Configuration'!$C$9+(41-1)*7)))</f>
        <v/>
      </c>
      <c r="AQ27" s="106">
        <f>IF($A27="","",COUNTIFS('3. Registre des congés'!$A$5:$A$200,$A27,'3. Registre des congés'!$F$5:$F$200,"Approuvé",'3. Registre des congés'!$C$5:$C$200,"&lt;="&amp;('1. Configuration'!$C$9+(42-1)*7+6),'3. Registre des congés'!$D$5:$D$200,"&gt;="&amp;('1. Configuration'!$C$9+(42-1)*7)))</f>
        <v/>
      </c>
      <c r="AR27" s="106">
        <f>IF($A27="","",COUNTIFS('3. Registre des congés'!$A$5:$A$200,$A27,'3. Registre des congés'!$F$5:$F$200,"Approuvé",'3. Registre des congés'!$C$5:$C$200,"&lt;="&amp;('1. Configuration'!$C$9+(43-1)*7+6),'3. Registre des congés'!$D$5:$D$200,"&gt;="&amp;('1. Configuration'!$C$9+(43-1)*7)))</f>
        <v/>
      </c>
      <c r="AS27" s="106">
        <f>IF($A27="","",COUNTIFS('3. Registre des congés'!$A$5:$A$200,$A27,'3. Registre des congés'!$F$5:$F$200,"Approuvé",'3. Registre des congés'!$C$5:$C$200,"&lt;="&amp;('1. Configuration'!$C$9+(44-1)*7+6),'3. Registre des congés'!$D$5:$D$200,"&gt;="&amp;('1. Configuration'!$C$9+(44-1)*7)))</f>
        <v/>
      </c>
      <c r="AT27" s="106">
        <f>IF($A27="","",COUNTIFS('3. Registre des congés'!$A$5:$A$200,$A27,'3. Registre des congés'!$F$5:$F$200,"Approuvé",'3. Registre des congés'!$C$5:$C$200,"&lt;="&amp;('1. Configuration'!$C$9+(45-1)*7+6),'3. Registre des congés'!$D$5:$D$200,"&gt;="&amp;('1. Configuration'!$C$9+(45-1)*7)))</f>
        <v/>
      </c>
      <c r="AU27" s="106">
        <f>IF($A27="","",COUNTIFS('3. Registre des congés'!$A$5:$A$200,$A27,'3. Registre des congés'!$F$5:$F$200,"Approuvé",'3. Registre des congés'!$C$5:$C$200,"&lt;="&amp;('1. Configuration'!$C$9+(46-1)*7+6),'3. Registre des congés'!$D$5:$D$200,"&gt;="&amp;('1. Configuration'!$C$9+(46-1)*7)))</f>
        <v/>
      </c>
      <c r="AV27" s="106">
        <f>IF($A27="","",COUNTIFS('3. Registre des congés'!$A$5:$A$200,$A27,'3. Registre des congés'!$F$5:$F$200,"Approuvé",'3. Registre des congés'!$C$5:$C$200,"&lt;="&amp;('1. Configuration'!$C$9+(47-1)*7+6),'3. Registre des congés'!$D$5:$D$200,"&gt;="&amp;('1. Configuration'!$C$9+(47-1)*7)))</f>
        <v/>
      </c>
      <c r="AW27" s="106">
        <f>IF($A27="","",COUNTIFS('3. Registre des congés'!$A$5:$A$200,$A27,'3. Registre des congés'!$F$5:$F$200,"Approuvé",'3. Registre des congés'!$C$5:$C$200,"&lt;="&amp;('1. Configuration'!$C$9+(48-1)*7+6),'3. Registre des congés'!$D$5:$D$200,"&gt;="&amp;('1. Configuration'!$C$9+(48-1)*7)))</f>
        <v/>
      </c>
      <c r="AX27" s="106">
        <f>IF($A27="","",COUNTIFS('3. Registre des congés'!$A$5:$A$200,$A27,'3. Registre des congés'!$F$5:$F$200,"Approuvé",'3. Registre des congés'!$C$5:$C$200,"&lt;="&amp;('1. Configuration'!$C$9+(49-1)*7+6),'3. Registre des congés'!$D$5:$D$200,"&gt;="&amp;('1. Configuration'!$C$9+(49-1)*7)))</f>
        <v/>
      </c>
      <c r="AY27" s="106">
        <f>IF($A27="","",COUNTIFS('3. Registre des congés'!$A$5:$A$200,$A27,'3. Registre des congés'!$F$5:$F$200,"Approuvé",'3. Registre des congés'!$C$5:$C$200,"&lt;="&amp;('1. Configuration'!$C$9+(50-1)*7+6),'3. Registre des congés'!$D$5:$D$200,"&gt;="&amp;('1. Configuration'!$C$9+(50-1)*7)))</f>
        <v/>
      </c>
      <c r="AZ27" s="106">
        <f>IF($A27="","",COUNTIFS('3. Registre des congés'!$A$5:$A$200,$A27,'3. Registre des congés'!$F$5:$F$200,"Approuvé",'3. Registre des congés'!$C$5:$C$200,"&lt;="&amp;('1. Configuration'!$C$9+(51-1)*7+6),'3. Registre des congés'!$D$5:$D$200,"&gt;="&amp;('1. Configuration'!$C$9+(51-1)*7)))</f>
        <v/>
      </c>
      <c r="BA27" s="106">
        <f>IF($A27="","",COUNTIFS('3. Registre des congés'!$A$5:$A$200,$A27,'3. Registre des congés'!$F$5:$F$200,"Approuvé",'3. Registre des congés'!$C$5:$C$200,"&lt;="&amp;('1. Configuration'!$C$9+(52-1)*7+6),'3. Registre des congés'!$D$5:$D$200,"&gt;="&amp;('1. Configuration'!$C$9+(52-1)*7)))</f>
        <v/>
      </c>
    </row>
    <row r="28" ht="18" customHeight="1" s="55">
      <c r="A28" s="105">
        <f>IF('2. Employés'!A28="","",'2. Employés'!A28)</f>
        <v/>
      </c>
      <c r="B28" s="106">
        <f>IF($A28="","",COUNTIFS('3. Registre des congés'!$A$5:$A$200,$A28,'3. Registre des congés'!$F$5:$F$200,"Approuvé",'3. Registre des congés'!$C$5:$C$200,"&lt;="&amp;('1. Configuration'!$C$9+(1-1)*7+6),'3. Registre des congés'!$D$5:$D$200,"&gt;="&amp;('1. Configuration'!$C$9+(1-1)*7)))</f>
        <v/>
      </c>
      <c r="C28" s="106">
        <f>IF($A28="","",COUNTIFS('3. Registre des congés'!$A$5:$A$200,$A28,'3. Registre des congés'!$F$5:$F$200,"Approuvé",'3. Registre des congés'!$C$5:$C$200,"&lt;="&amp;('1. Configuration'!$C$9+(2-1)*7+6),'3. Registre des congés'!$D$5:$D$200,"&gt;="&amp;('1. Configuration'!$C$9+(2-1)*7)))</f>
        <v/>
      </c>
      <c r="D28" s="106">
        <f>IF($A28="","",COUNTIFS('3. Registre des congés'!$A$5:$A$200,$A28,'3. Registre des congés'!$F$5:$F$200,"Approuvé",'3. Registre des congés'!$C$5:$C$200,"&lt;="&amp;('1. Configuration'!$C$9+(3-1)*7+6),'3. Registre des congés'!$D$5:$D$200,"&gt;="&amp;('1. Configuration'!$C$9+(3-1)*7)))</f>
        <v/>
      </c>
      <c r="E28" s="106">
        <f>IF($A28="","",COUNTIFS('3. Registre des congés'!$A$5:$A$200,$A28,'3. Registre des congés'!$F$5:$F$200,"Approuvé",'3. Registre des congés'!$C$5:$C$200,"&lt;="&amp;('1. Configuration'!$C$9+(4-1)*7+6),'3. Registre des congés'!$D$5:$D$200,"&gt;="&amp;('1. Configuration'!$C$9+(4-1)*7)))</f>
        <v/>
      </c>
      <c r="F28" s="106">
        <f>IF($A28="","",COUNTIFS('3. Registre des congés'!$A$5:$A$200,$A28,'3. Registre des congés'!$F$5:$F$200,"Approuvé",'3. Registre des congés'!$C$5:$C$200,"&lt;="&amp;('1. Configuration'!$C$9+(5-1)*7+6),'3. Registre des congés'!$D$5:$D$200,"&gt;="&amp;('1. Configuration'!$C$9+(5-1)*7)))</f>
        <v/>
      </c>
      <c r="G28" s="106">
        <f>IF($A28="","",COUNTIFS('3. Registre des congés'!$A$5:$A$200,$A28,'3. Registre des congés'!$F$5:$F$200,"Approuvé",'3. Registre des congés'!$C$5:$C$200,"&lt;="&amp;('1. Configuration'!$C$9+(6-1)*7+6),'3. Registre des congés'!$D$5:$D$200,"&gt;="&amp;('1. Configuration'!$C$9+(6-1)*7)))</f>
        <v/>
      </c>
      <c r="H28" s="106">
        <f>IF($A28="","",COUNTIFS('3. Registre des congés'!$A$5:$A$200,$A28,'3. Registre des congés'!$F$5:$F$200,"Approuvé",'3. Registre des congés'!$C$5:$C$200,"&lt;="&amp;('1. Configuration'!$C$9+(7-1)*7+6),'3. Registre des congés'!$D$5:$D$200,"&gt;="&amp;('1. Configuration'!$C$9+(7-1)*7)))</f>
        <v/>
      </c>
      <c r="I28" s="106">
        <f>IF($A28="","",COUNTIFS('3. Registre des congés'!$A$5:$A$200,$A28,'3. Registre des congés'!$F$5:$F$200,"Approuvé",'3. Registre des congés'!$C$5:$C$200,"&lt;="&amp;('1. Configuration'!$C$9+(8-1)*7+6),'3. Registre des congés'!$D$5:$D$200,"&gt;="&amp;('1. Configuration'!$C$9+(8-1)*7)))</f>
        <v/>
      </c>
      <c r="J28" s="106">
        <f>IF($A28="","",COUNTIFS('3. Registre des congés'!$A$5:$A$200,$A28,'3. Registre des congés'!$F$5:$F$200,"Approuvé",'3. Registre des congés'!$C$5:$C$200,"&lt;="&amp;('1. Configuration'!$C$9+(9-1)*7+6),'3. Registre des congés'!$D$5:$D$200,"&gt;="&amp;('1. Configuration'!$C$9+(9-1)*7)))</f>
        <v/>
      </c>
      <c r="K28" s="106">
        <f>IF($A28="","",COUNTIFS('3. Registre des congés'!$A$5:$A$200,$A28,'3. Registre des congés'!$F$5:$F$200,"Approuvé",'3. Registre des congés'!$C$5:$C$200,"&lt;="&amp;('1. Configuration'!$C$9+(10-1)*7+6),'3. Registre des congés'!$D$5:$D$200,"&gt;="&amp;('1. Configuration'!$C$9+(10-1)*7)))</f>
        <v/>
      </c>
      <c r="L28" s="106">
        <f>IF($A28="","",COUNTIFS('3. Registre des congés'!$A$5:$A$200,$A28,'3. Registre des congés'!$F$5:$F$200,"Approuvé",'3. Registre des congés'!$C$5:$C$200,"&lt;="&amp;('1. Configuration'!$C$9+(11-1)*7+6),'3. Registre des congés'!$D$5:$D$200,"&gt;="&amp;('1. Configuration'!$C$9+(11-1)*7)))</f>
        <v/>
      </c>
      <c r="M28" s="106">
        <f>IF($A28="","",COUNTIFS('3. Registre des congés'!$A$5:$A$200,$A28,'3. Registre des congés'!$F$5:$F$200,"Approuvé",'3. Registre des congés'!$C$5:$C$200,"&lt;="&amp;('1. Configuration'!$C$9+(12-1)*7+6),'3. Registre des congés'!$D$5:$D$200,"&gt;="&amp;('1. Configuration'!$C$9+(12-1)*7)))</f>
        <v/>
      </c>
      <c r="N28" s="106">
        <f>IF($A28="","",COUNTIFS('3. Registre des congés'!$A$5:$A$200,$A28,'3. Registre des congés'!$F$5:$F$200,"Approuvé",'3. Registre des congés'!$C$5:$C$200,"&lt;="&amp;('1. Configuration'!$C$9+(13-1)*7+6),'3. Registre des congés'!$D$5:$D$200,"&gt;="&amp;('1. Configuration'!$C$9+(13-1)*7)))</f>
        <v/>
      </c>
      <c r="O28" s="106">
        <f>IF($A28="","",COUNTIFS('3. Registre des congés'!$A$5:$A$200,$A28,'3. Registre des congés'!$F$5:$F$200,"Approuvé",'3. Registre des congés'!$C$5:$C$200,"&lt;="&amp;('1. Configuration'!$C$9+(14-1)*7+6),'3. Registre des congés'!$D$5:$D$200,"&gt;="&amp;('1. Configuration'!$C$9+(14-1)*7)))</f>
        <v/>
      </c>
      <c r="P28" s="106">
        <f>IF($A28="","",COUNTIFS('3. Registre des congés'!$A$5:$A$200,$A28,'3. Registre des congés'!$F$5:$F$200,"Approuvé",'3. Registre des congés'!$C$5:$C$200,"&lt;="&amp;('1. Configuration'!$C$9+(15-1)*7+6),'3. Registre des congés'!$D$5:$D$200,"&gt;="&amp;('1. Configuration'!$C$9+(15-1)*7)))</f>
        <v/>
      </c>
      <c r="Q28" s="106">
        <f>IF($A28="","",COUNTIFS('3. Registre des congés'!$A$5:$A$200,$A28,'3. Registre des congés'!$F$5:$F$200,"Approuvé",'3. Registre des congés'!$C$5:$C$200,"&lt;="&amp;('1. Configuration'!$C$9+(16-1)*7+6),'3. Registre des congés'!$D$5:$D$200,"&gt;="&amp;('1. Configuration'!$C$9+(16-1)*7)))</f>
        <v/>
      </c>
      <c r="R28" s="106">
        <f>IF($A28="","",COUNTIFS('3. Registre des congés'!$A$5:$A$200,$A28,'3. Registre des congés'!$F$5:$F$200,"Approuvé",'3. Registre des congés'!$C$5:$C$200,"&lt;="&amp;('1. Configuration'!$C$9+(17-1)*7+6),'3. Registre des congés'!$D$5:$D$200,"&gt;="&amp;('1. Configuration'!$C$9+(17-1)*7)))</f>
        <v/>
      </c>
      <c r="S28" s="106">
        <f>IF($A28="","",COUNTIFS('3. Registre des congés'!$A$5:$A$200,$A28,'3. Registre des congés'!$F$5:$F$200,"Approuvé",'3. Registre des congés'!$C$5:$C$200,"&lt;="&amp;('1. Configuration'!$C$9+(18-1)*7+6),'3. Registre des congés'!$D$5:$D$200,"&gt;="&amp;('1. Configuration'!$C$9+(18-1)*7)))</f>
        <v/>
      </c>
      <c r="T28" s="106">
        <f>IF($A28="","",COUNTIFS('3. Registre des congés'!$A$5:$A$200,$A28,'3. Registre des congés'!$F$5:$F$200,"Approuvé",'3. Registre des congés'!$C$5:$C$200,"&lt;="&amp;('1. Configuration'!$C$9+(19-1)*7+6),'3. Registre des congés'!$D$5:$D$200,"&gt;="&amp;('1. Configuration'!$C$9+(19-1)*7)))</f>
        <v/>
      </c>
      <c r="U28" s="106">
        <f>IF($A28="","",COUNTIFS('3. Registre des congés'!$A$5:$A$200,$A28,'3. Registre des congés'!$F$5:$F$200,"Approuvé",'3. Registre des congés'!$C$5:$C$200,"&lt;="&amp;('1. Configuration'!$C$9+(20-1)*7+6),'3. Registre des congés'!$D$5:$D$200,"&gt;="&amp;('1. Configuration'!$C$9+(20-1)*7)))</f>
        <v/>
      </c>
      <c r="V28" s="106">
        <f>IF($A28="","",COUNTIFS('3. Registre des congés'!$A$5:$A$200,$A28,'3. Registre des congés'!$F$5:$F$200,"Approuvé",'3. Registre des congés'!$C$5:$C$200,"&lt;="&amp;('1. Configuration'!$C$9+(21-1)*7+6),'3. Registre des congés'!$D$5:$D$200,"&gt;="&amp;('1. Configuration'!$C$9+(21-1)*7)))</f>
        <v/>
      </c>
      <c r="W28" s="106">
        <f>IF($A28="","",COUNTIFS('3. Registre des congés'!$A$5:$A$200,$A28,'3. Registre des congés'!$F$5:$F$200,"Approuvé",'3. Registre des congés'!$C$5:$C$200,"&lt;="&amp;('1. Configuration'!$C$9+(22-1)*7+6),'3. Registre des congés'!$D$5:$D$200,"&gt;="&amp;('1. Configuration'!$C$9+(22-1)*7)))</f>
        <v/>
      </c>
      <c r="X28" s="106">
        <f>IF($A28="","",COUNTIFS('3. Registre des congés'!$A$5:$A$200,$A28,'3. Registre des congés'!$F$5:$F$200,"Approuvé",'3. Registre des congés'!$C$5:$C$200,"&lt;="&amp;('1. Configuration'!$C$9+(23-1)*7+6),'3. Registre des congés'!$D$5:$D$200,"&gt;="&amp;('1. Configuration'!$C$9+(23-1)*7)))</f>
        <v/>
      </c>
      <c r="Y28" s="106">
        <f>IF($A28="","",COUNTIFS('3. Registre des congés'!$A$5:$A$200,$A28,'3. Registre des congés'!$F$5:$F$200,"Approuvé",'3. Registre des congés'!$C$5:$C$200,"&lt;="&amp;('1. Configuration'!$C$9+(24-1)*7+6),'3. Registre des congés'!$D$5:$D$200,"&gt;="&amp;('1. Configuration'!$C$9+(24-1)*7)))</f>
        <v/>
      </c>
      <c r="Z28" s="106">
        <f>IF($A28="","",COUNTIFS('3. Registre des congés'!$A$5:$A$200,$A28,'3. Registre des congés'!$F$5:$F$200,"Approuvé",'3. Registre des congés'!$C$5:$C$200,"&lt;="&amp;('1. Configuration'!$C$9+(25-1)*7+6),'3. Registre des congés'!$D$5:$D$200,"&gt;="&amp;('1. Configuration'!$C$9+(25-1)*7)))</f>
        <v/>
      </c>
      <c r="AA28" s="106">
        <f>IF($A28="","",COUNTIFS('3. Registre des congés'!$A$5:$A$200,$A28,'3. Registre des congés'!$F$5:$F$200,"Approuvé",'3. Registre des congés'!$C$5:$C$200,"&lt;="&amp;('1. Configuration'!$C$9+(26-1)*7+6),'3. Registre des congés'!$D$5:$D$200,"&gt;="&amp;('1. Configuration'!$C$9+(26-1)*7)))</f>
        <v/>
      </c>
      <c r="AB28" s="106">
        <f>IF($A28="","",COUNTIFS('3. Registre des congés'!$A$5:$A$200,$A28,'3. Registre des congés'!$F$5:$F$200,"Approuvé",'3. Registre des congés'!$C$5:$C$200,"&lt;="&amp;('1. Configuration'!$C$9+(27-1)*7+6),'3. Registre des congés'!$D$5:$D$200,"&gt;="&amp;('1. Configuration'!$C$9+(27-1)*7)))</f>
        <v/>
      </c>
      <c r="AC28" s="106">
        <f>IF($A28="","",COUNTIFS('3. Registre des congés'!$A$5:$A$200,$A28,'3. Registre des congés'!$F$5:$F$200,"Approuvé",'3. Registre des congés'!$C$5:$C$200,"&lt;="&amp;('1. Configuration'!$C$9+(28-1)*7+6),'3. Registre des congés'!$D$5:$D$200,"&gt;="&amp;('1. Configuration'!$C$9+(28-1)*7)))</f>
        <v/>
      </c>
      <c r="AD28" s="106">
        <f>IF($A28="","",COUNTIFS('3. Registre des congés'!$A$5:$A$200,$A28,'3. Registre des congés'!$F$5:$F$200,"Approuvé",'3. Registre des congés'!$C$5:$C$200,"&lt;="&amp;('1. Configuration'!$C$9+(29-1)*7+6),'3. Registre des congés'!$D$5:$D$200,"&gt;="&amp;('1. Configuration'!$C$9+(29-1)*7)))</f>
        <v/>
      </c>
      <c r="AE28" s="106">
        <f>IF($A28="","",COUNTIFS('3. Registre des congés'!$A$5:$A$200,$A28,'3. Registre des congés'!$F$5:$F$200,"Approuvé",'3. Registre des congés'!$C$5:$C$200,"&lt;="&amp;('1. Configuration'!$C$9+(30-1)*7+6),'3. Registre des congés'!$D$5:$D$200,"&gt;="&amp;('1. Configuration'!$C$9+(30-1)*7)))</f>
        <v/>
      </c>
      <c r="AF28" s="106">
        <f>IF($A28="","",COUNTIFS('3. Registre des congés'!$A$5:$A$200,$A28,'3. Registre des congés'!$F$5:$F$200,"Approuvé",'3. Registre des congés'!$C$5:$C$200,"&lt;="&amp;('1. Configuration'!$C$9+(31-1)*7+6),'3. Registre des congés'!$D$5:$D$200,"&gt;="&amp;('1. Configuration'!$C$9+(31-1)*7)))</f>
        <v/>
      </c>
      <c r="AG28" s="106">
        <f>IF($A28="","",COUNTIFS('3. Registre des congés'!$A$5:$A$200,$A28,'3. Registre des congés'!$F$5:$F$200,"Approuvé",'3. Registre des congés'!$C$5:$C$200,"&lt;="&amp;('1. Configuration'!$C$9+(32-1)*7+6),'3. Registre des congés'!$D$5:$D$200,"&gt;="&amp;('1. Configuration'!$C$9+(32-1)*7)))</f>
        <v/>
      </c>
      <c r="AH28" s="106">
        <f>IF($A28="","",COUNTIFS('3. Registre des congés'!$A$5:$A$200,$A28,'3. Registre des congés'!$F$5:$F$200,"Approuvé",'3. Registre des congés'!$C$5:$C$200,"&lt;="&amp;('1. Configuration'!$C$9+(33-1)*7+6),'3. Registre des congés'!$D$5:$D$200,"&gt;="&amp;('1. Configuration'!$C$9+(33-1)*7)))</f>
        <v/>
      </c>
      <c r="AI28" s="106">
        <f>IF($A28="","",COUNTIFS('3. Registre des congés'!$A$5:$A$200,$A28,'3. Registre des congés'!$F$5:$F$200,"Approuvé",'3. Registre des congés'!$C$5:$C$200,"&lt;="&amp;('1. Configuration'!$C$9+(34-1)*7+6),'3. Registre des congés'!$D$5:$D$200,"&gt;="&amp;('1. Configuration'!$C$9+(34-1)*7)))</f>
        <v/>
      </c>
      <c r="AJ28" s="106">
        <f>IF($A28="","",COUNTIFS('3. Registre des congés'!$A$5:$A$200,$A28,'3. Registre des congés'!$F$5:$F$200,"Approuvé",'3. Registre des congés'!$C$5:$C$200,"&lt;="&amp;('1. Configuration'!$C$9+(35-1)*7+6),'3. Registre des congés'!$D$5:$D$200,"&gt;="&amp;('1. Configuration'!$C$9+(35-1)*7)))</f>
        <v/>
      </c>
      <c r="AK28" s="106">
        <f>IF($A28="","",COUNTIFS('3. Registre des congés'!$A$5:$A$200,$A28,'3. Registre des congés'!$F$5:$F$200,"Approuvé",'3. Registre des congés'!$C$5:$C$200,"&lt;="&amp;('1. Configuration'!$C$9+(36-1)*7+6),'3. Registre des congés'!$D$5:$D$200,"&gt;="&amp;('1. Configuration'!$C$9+(36-1)*7)))</f>
        <v/>
      </c>
      <c r="AL28" s="106">
        <f>IF($A28="","",COUNTIFS('3. Registre des congés'!$A$5:$A$200,$A28,'3. Registre des congés'!$F$5:$F$200,"Approuvé",'3. Registre des congés'!$C$5:$C$200,"&lt;="&amp;('1. Configuration'!$C$9+(37-1)*7+6),'3. Registre des congés'!$D$5:$D$200,"&gt;="&amp;('1. Configuration'!$C$9+(37-1)*7)))</f>
        <v/>
      </c>
      <c r="AM28" s="106">
        <f>IF($A28="","",COUNTIFS('3. Registre des congés'!$A$5:$A$200,$A28,'3. Registre des congés'!$F$5:$F$200,"Approuvé",'3. Registre des congés'!$C$5:$C$200,"&lt;="&amp;('1. Configuration'!$C$9+(38-1)*7+6),'3. Registre des congés'!$D$5:$D$200,"&gt;="&amp;('1. Configuration'!$C$9+(38-1)*7)))</f>
        <v/>
      </c>
      <c r="AN28" s="106">
        <f>IF($A28="","",COUNTIFS('3. Registre des congés'!$A$5:$A$200,$A28,'3. Registre des congés'!$F$5:$F$200,"Approuvé",'3. Registre des congés'!$C$5:$C$200,"&lt;="&amp;('1. Configuration'!$C$9+(39-1)*7+6),'3. Registre des congés'!$D$5:$D$200,"&gt;="&amp;('1. Configuration'!$C$9+(39-1)*7)))</f>
        <v/>
      </c>
      <c r="AO28" s="106">
        <f>IF($A28="","",COUNTIFS('3. Registre des congés'!$A$5:$A$200,$A28,'3. Registre des congés'!$F$5:$F$200,"Approuvé",'3. Registre des congés'!$C$5:$C$200,"&lt;="&amp;('1. Configuration'!$C$9+(40-1)*7+6),'3. Registre des congés'!$D$5:$D$200,"&gt;="&amp;('1. Configuration'!$C$9+(40-1)*7)))</f>
        <v/>
      </c>
      <c r="AP28" s="106">
        <f>IF($A28="","",COUNTIFS('3. Registre des congés'!$A$5:$A$200,$A28,'3. Registre des congés'!$F$5:$F$200,"Approuvé",'3. Registre des congés'!$C$5:$C$200,"&lt;="&amp;('1. Configuration'!$C$9+(41-1)*7+6),'3. Registre des congés'!$D$5:$D$200,"&gt;="&amp;('1. Configuration'!$C$9+(41-1)*7)))</f>
        <v/>
      </c>
      <c r="AQ28" s="106">
        <f>IF($A28="","",COUNTIFS('3. Registre des congés'!$A$5:$A$200,$A28,'3. Registre des congés'!$F$5:$F$200,"Approuvé",'3. Registre des congés'!$C$5:$C$200,"&lt;="&amp;('1. Configuration'!$C$9+(42-1)*7+6),'3. Registre des congés'!$D$5:$D$200,"&gt;="&amp;('1. Configuration'!$C$9+(42-1)*7)))</f>
        <v/>
      </c>
      <c r="AR28" s="106">
        <f>IF($A28="","",COUNTIFS('3. Registre des congés'!$A$5:$A$200,$A28,'3. Registre des congés'!$F$5:$F$200,"Approuvé",'3. Registre des congés'!$C$5:$C$200,"&lt;="&amp;('1. Configuration'!$C$9+(43-1)*7+6),'3. Registre des congés'!$D$5:$D$200,"&gt;="&amp;('1. Configuration'!$C$9+(43-1)*7)))</f>
        <v/>
      </c>
      <c r="AS28" s="106">
        <f>IF($A28="","",COUNTIFS('3. Registre des congés'!$A$5:$A$200,$A28,'3. Registre des congés'!$F$5:$F$200,"Approuvé",'3. Registre des congés'!$C$5:$C$200,"&lt;="&amp;('1. Configuration'!$C$9+(44-1)*7+6),'3. Registre des congés'!$D$5:$D$200,"&gt;="&amp;('1. Configuration'!$C$9+(44-1)*7)))</f>
        <v/>
      </c>
      <c r="AT28" s="106">
        <f>IF($A28="","",COUNTIFS('3. Registre des congés'!$A$5:$A$200,$A28,'3. Registre des congés'!$F$5:$F$200,"Approuvé",'3. Registre des congés'!$C$5:$C$200,"&lt;="&amp;('1. Configuration'!$C$9+(45-1)*7+6),'3. Registre des congés'!$D$5:$D$200,"&gt;="&amp;('1. Configuration'!$C$9+(45-1)*7)))</f>
        <v/>
      </c>
      <c r="AU28" s="106">
        <f>IF($A28="","",COUNTIFS('3. Registre des congés'!$A$5:$A$200,$A28,'3. Registre des congés'!$F$5:$F$200,"Approuvé",'3. Registre des congés'!$C$5:$C$200,"&lt;="&amp;('1. Configuration'!$C$9+(46-1)*7+6),'3. Registre des congés'!$D$5:$D$200,"&gt;="&amp;('1. Configuration'!$C$9+(46-1)*7)))</f>
        <v/>
      </c>
      <c r="AV28" s="106">
        <f>IF($A28="","",COUNTIFS('3. Registre des congés'!$A$5:$A$200,$A28,'3. Registre des congés'!$F$5:$F$200,"Approuvé",'3. Registre des congés'!$C$5:$C$200,"&lt;="&amp;('1. Configuration'!$C$9+(47-1)*7+6),'3. Registre des congés'!$D$5:$D$200,"&gt;="&amp;('1. Configuration'!$C$9+(47-1)*7)))</f>
        <v/>
      </c>
      <c r="AW28" s="106">
        <f>IF($A28="","",COUNTIFS('3. Registre des congés'!$A$5:$A$200,$A28,'3. Registre des congés'!$F$5:$F$200,"Approuvé",'3. Registre des congés'!$C$5:$C$200,"&lt;="&amp;('1. Configuration'!$C$9+(48-1)*7+6),'3. Registre des congés'!$D$5:$D$200,"&gt;="&amp;('1. Configuration'!$C$9+(48-1)*7)))</f>
        <v/>
      </c>
      <c r="AX28" s="106">
        <f>IF($A28="","",COUNTIFS('3. Registre des congés'!$A$5:$A$200,$A28,'3. Registre des congés'!$F$5:$F$200,"Approuvé",'3. Registre des congés'!$C$5:$C$200,"&lt;="&amp;('1. Configuration'!$C$9+(49-1)*7+6),'3. Registre des congés'!$D$5:$D$200,"&gt;="&amp;('1. Configuration'!$C$9+(49-1)*7)))</f>
        <v/>
      </c>
      <c r="AY28" s="106">
        <f>IF($A28="","",COUNTIFS('3. Registre des congés'!$A$5:$A$200,$A28,'3. Registre des congés'!$F$5:$F$200,"Approuvé",'3. Registre des congés'!$C$5:$C$200,"&lt;="&amp;('1. Configuration'!$C$9+(50-1)*7+6),'3. Registre des congés'!$D$5:$D$200,"&gt;="&amp;('1. Configuration'!$C$9+(50-1)*7)))</f>
        <v/>
      </c>
      <c r="AZ28" s="106">
        <f>IF($A28="","",COUNTIFS('3. Registre des congés'!$A$5:$A$200,$A28,'3. Registre des congés'!$F$5:$F$200,"Approuvé",'3. Registre des congés'!$C$5:$C$200,"&lt;="&amp;('1. Configuration'!$C$9+(51-1)*7+6),'3. Registre des congés'!$D$5:$D$200,"&gt;="&amp;('1. Configuration'!$C$9+(51-1)*7)))</f>
        <v/>
      </c>
      <c r="BA28" s="106">
        <f>IF($A28="","",COUNTIFS('3. Registre des congés'!$A$5:$A$200,$A28,'3. Registre des congés'!$F$5:$F$200,"Approuvé",'3. Registre des congés'!$C$5:$C$200,"&lt;="&amp;('1. Configuration'!$C$9+(52-1)*7+6),'3. Registre des congés'!$D$5:$D$200,"&gt;="&amp;('1. Configuration'!$C$9+(52-1)*7)))</f>
        <v/>
      </c>
    </row>
    <row r="29" ht="18" customHeight="1" s="55">
      <c r="A29" s="105">
        <f>IF('2. Employés'!A29="","",'2. Employés'!A29)</f>
        <v/>
      </c>
      <c r="B29" s="106">
        <f>IF($A29="","",COUNTIFS('3. Registre des congés'!$A$5:$A$200,$A29,'3. Registre des congés'!$F$5:$F$200,"Approuvé",'3. Registre des congés'!$C$5:$C$200,"&lt;="&amp;('1. Configuration'!$C$9+(1-1)*7+6),'3. Registre des congés'!$D$5:$D$200,"&gt;="&amp;('1. Configuration'!$C$9+(1-1)*7)))</f>
        <v/>
      </c>
      <c r="C29" s="106">
        <f>IF($A29="","",COUNTIFS('3. Registre des congés'!$A$5:$A$200,$A29,'3. Registre des congés'!$F$5:$F$200,"Approuvé",'3. Registre des congés'!$C$5:$C$200,"&lt;="&amp;('1. Configuration'!$C$9+(2-1)*7+6),'3. Registre des congés'!$D$5:$D$200,"&gt;="&amp;('1. Configuration'!$C$9+(2-1)*7)))</f>
        <v/>
      </c>
      <c r="D29" s="106">
        <f>IF($A29="","",COUNTIFS('3. Registre des congés'!$A$5:$A$200,$A29,'3. Registre des congés'!$F$5:$F$200,"Approuvé",'3. Registre des congés'!$C$5:$C$200,"&lt;="&amp;('1. Configuration'!$C$9+(3-1)*7+6),'3. Registre des congés'!$D$5:$D$200,"&gt;="&amp;('1. Configuration'!$C$9+(3-1)*7)))</f>
        <v/>
      </c>
      <c r="E29" s="106">
        <f>IF($A29="","",COUNTIFS('3. Registre des congés'!$A$5:$A$200,$A29,'3. Registre des congés'!$F$5:$F$200,"Approuvé",'3. Registre des congés'!$C$5:$C$200,"&lt;="&amp;('1. Configuration'!$C$9+(4-1)*7+6),'3. Registre des congés'!$D$5:$D$200,"&gt;="&amp;('1. Configuration'!$C$9+(4-1)*7)))</f>
        <v/>
      </c>
      <c r="F29" s="106">
        <f>IF($A29="","",COUNTIFS('3. Registre des congés'!$A$5:$A$200,$A29,'3. Registre des congés'!$F$5:$F$200,"Approuvé",'3. Registre des congés'!$C$5:$C$200,"&lt;="&amp;('1. Configuration'!$C$9+(5-1)*7+6),'3. Registre des congés'!$D$5:$D$200,"&gt;="&amp;('1. Configuration'!$C$9+(5-1)*7)))</f>
        <v/>
      </c>
      <c r="G29" s="106">
        <f>IF($A29="","",COUNTIFS('3. Registre des congés'!$A$5:$A$200,$A29,'3. Registre des congés'!$F$5:$F$200,"Approuvé",'3. Registre des congés'!$C$5:$C$200,"&lt;="&amp;('1. Configuration'!$C$9+(6-1)*7+6),'3. Registre des congés'!$D$5:$D$200,"&gt;="&amp;('1. Configuration'!$C$9+(6-1)*7)))</f>
        <v/>
      </c>
      <c r="H29" s="106">
        <f>IF($A29="","",COUNTIFS('3. Registre des congés'!$A$5:$A$200,$A29,'3. Registre des congés'!$F$5:$F$200,"Approuvé",'3. Registre des congés'!$C$5:$C$200,"&lt;="&amp;('1. Configuration'!$C$9+(7-1)*7+6),'3. Registre des congés'!$D$5:$D$200,"&gt;="&amp;('1. Configuration'!$C$9+(7-1)*7)))</f>
        <v/>
      </c>
      <c r="I29" s="106">
        <f>IF($A29="","",COUNTIFS('3. Registre des congés'!$A$5:$A$200,$A29,'3. Registre des congés'!$F$5:$F$200,"Approuvé",'3. Registre des congés'!$C$5:$C$200,"&lt;="&amp;('1. Configuration'!$C$9+(8-1)*7+6),'3. Registre des congés'!$D$5:$D$200,"&gt;="&amp;('1. Configuration'!$C$9+(8-1)*7)))</f>
        <v/>
      </c>
      <c r="J29" s="106">
        <f>IF($A29="","",COUNTIFS('3. Registre des congés'!$A$5:$A$200,$A29,'3. Registre des congés'!$F$5:$F$200,"Approuvé",'3. Registre des congés'!$C$5:$C$200,"&lt;="&amp;('1. Configuration'!$C$9+(9-1)*7+6),'3. Registre des congés'!$D$5:$D$200,"&gt;="&amp;('1. Configuration'!$C$9+(9-1)*7)))</f>
        <v/>
      </c>
      <c r="K29" s="106">
        <f>IF($A29="","",COUNTIFS('3. Registre des congés'!$A$5:$A$200,$A29,'3. Registre des congés'!$F$5:$F$200,"Approuvé",'3. Registre des congés'!$C$5:$C$200,"&lt;="&amp;('1. Configuration'!$C$9+(10-1)*7+6),'3. Registre des congés'!$D$5:$D$200,"&gt;="&amp;('1. Configuration'!$C$9+(10-1)*7)))</f>
        <v/>
      </c>
      <c r="L29" s="106">
        <f>IF($A29="","",COUNTIFS('3. Registre des congés'!$A$5:$A$200,$A29,'3. Registre des congés'!$F$5:$F$200,"Approuvé",'3. Registre des congés'!$C$5:$C$200,"&lt;="&amp;('1. Configuration'!$C$9+(11-1)*7+6),'3. Registre des congés'!$D$5:$D$200,"&gt;="&amp;('1. Configuration'!$C$9+(11-1)*7)))</f>
        <v/>
      </c>
      <c r="M29" s="106">
        <f>IF($A29="","",COUNTIFS('3. Registre des congés'!$A$5:$A$200,$A29,'3. Registre des congés'!$F$5:$F$200,"Approuvé",'3. Registre des congés'!$C$5:$C$200,"&lt;="&amp;('1. Configuration'!$C$9+(12-1)*7+6),'3. Registre des congés'!$D$5:$D$200,"&gt;="&amp;('1. Configuration'!$C$9+(12-1)*7)))</f>
        <v/>
      </c>
      <c r="N29" s="106">
        <f>IF($A29="","",COUNTIFS('3. Registre des congés'!$A$5:$A$200,$A29,'3. Registre des congés'!$F$5:$F$200,"Approuvé",'3. Registre des congés'!$C$5:$C$200,"&lt;="&amp;('1. Configuration'!$C$9+(13-1)*7+6),'3. Registre des congés'!$D$5:$D$200,"&gt;="&amp;('1. Configuration'!$C$9+(13-1)*7)))</f>
        <v/>
      </c>
      <c r="O29" s="106">
        <f>IF($A29="","",COUNTIFS('3. Registre des congés'!$A$5:$A$200,$A29,'3. Registre des congés'!$F$5:$F$200,"Approuvé",'3. Registre des congés'!$C$5:$C$200,"&lt;="&amp;('1. Configuration'!$C$9+(14-1)*7+6),'3. Registre des congés'!$D$5:$D$200,"&gt;="&amp;('1. Configuration'!$C$9+(14-1)*7)))</f>
        <v/>
      </c>
      <c r="P29" s="106">
        <f>IF($A29="","",COUNTIFS('3. Registre des congés'!$A$5:$A$200,$A29,'3. Registre des congés'!$F$5:$F$200,"Approuvé",'3. Registre des congés'!$C$5:$C$200,"&lt;="&amp;('1. Configuration'!$C$9+(15-1)*7+6),'3. Registre des congés'!$D$5:$D$200,"&gt;="&amp;('1. Configuration'!$C$9+(15-1)*7)))</f>
        <v/>
      </c>
      <c r="Q29" s="106">
        <f>IF($A29="","",COUNTIFS('3. Registre des congés'!$A$5:$A$200,$A29,'3. Registre des congés'!$F$5:$F$200,"Approuvé",'3. Registre des congés'!$C$5:$C$200,"&lt;="&amp;('1. Configuration'!$C$9+(16-1)*7+6),'3. Registre des congés'!$D$5:$D$200,"&gt;="&amp;('1. Configuration'!$C$9+(16-1)*7)))</f>
        <v/>
      </c>
      <c r="R29" s="106">
        <f>IF($A29="","",COUNTIFS('3. Registre des congés'!$A$5:$A$200,$A29,'3. Registre des congés'!$F$5:$F$200,"Approuvé",'3. Registre des congés'!$C$5:$C$200,"&lt;="&amp;('1. Configuration'!$C$9+(17-1)*7+6),'3. Registre des congés'!$D$5:$D$200,"&gt;="&amp;('1. Configuration'!$C$9+(17-1)*7)))</f>
        <v/>
      </c>
      <c r="S29" s="106">
        <f>IF($A29="","",COUNTIFS('3. Registre des congés'!$A$5:$A$200,$A29,'3. Registre des congés'!$F$5:$F$200,"Approuvé",'3. Registre des congés'!$C$5:$C$200,"&lt;="&amp;('1. Configuration'!$C$9+(18-1)*7+6),'3. Registre des congés'!$D$5:$D$200,"&gt;="&amp;('1. Configuration'!$C$9+(18-1)*7)))</f>
        <v/>
      </c>
      <c r="T29" s="106">
        <f>IF($A29="","",COUNTIFS('3. Registre des congés'!$A$5:$A$200,$A29,'3. Registre des congés'!$F$5:$F$200,"Approuvé",'3. Registre des congés'!$C$5:$C$200,"&lt;="&amp;('1. Configuration'!$C$9+(19-1)*7+6),'3. Registre des congés'!$D$5:$D$200,"&gt;="&amp;('1. Configuration'!$C$9+(19-1)*7)))</f>
        <v/>
      </c>
      <c r="U29" s="106">
        <f>IF($A29="","",COUNTIFS('3. Registre des congés'!$A$5:$A$200,$A29,'3. Registre des congés'!$F$5:$F$200,"Approuvé",'3. Registre des congés'!$C$5:$C$200,"&lt;="&amp;('1. Configuration'!$C$9+(20-1)*7+6),'3. Registre des congés'!$D$5:$D$200,"&gt;="&amp;('1. Configuration'!$C$9+(20-1)*7)))</f>
        <v/>
      </c>
      <c r="V29" s="106">
        <f>IF($A29="","",COUNTIFS('3. Registre des congés'!$A$5:$A$200,$A29,'3. Registre des congés'!$F$5:$F$200,"Approuvé",'3. Registre des congés'!$C$5:$C$200,"&lt;="&amp;('1. Configuration'!$C$9+(21-1)*7+6),'3. Registre des congés'!$D$5:$D$200,"&gt;="&amp;('1. Configuration'!$C$9+(21-1)*7)))</f>
        <v/>
      </c>
      <c r="W29" s="106">
        <f>IF($A29="","",COUNTIFS('3. Registre des congés'!$A$5:$A$200,$A29,'3. Registre des congés'!$F$5:$F$200,"Approuvé",'3. Registre des congés'!$C$5:$C$200,"&lt;="&amp;('1. Configuration'!$C$9+(22-1)*7+6),'3. Registre des congés'!$D$5:$D$200,"&gt;="&amp;('1. Configuration'!$C$9+(22-1)*7)))</f>
        <v/>
      </c>
      <c r="X29" s="106">
        <f>IF($A29="","",COUNTIFS('3. Registre des congés'!$A$5:$A$200,$A29,'3. Registre des congés'!$F$5:$F$200,"Approuvé",'3. Registre des congés'!$C$5:$C$200,"&lt;="&amp;('1. Configuration'!$C$9+(23-1)*7+6),'3. Registre des congés'!$D$5:$D$200,"&gt;="&amp;('1. Configuration'!$C$9+(23-1)*7)))</f>
        <v/>
      </c>
      <c r="Y29" s="106">
        <f>IF($A29="","",COUNTIFS('3. Registre des congés'!$A$5:$A$200,$A29,'3. Registre des congés'!$F$5:$F$200,"Approuvé",'3. Registre des congés'!$C$5:$C$200,"&lt;="&amp;('1. Configuration'!$C$9+(24-1)*7+6),'3. Registre des congés'!$D$5:$D$200,"&gt;="&amp;('1. Configuration'!$C$9+(24-1)*7)))</f>
        <v/>
      </c>
      <c r="Z29" s="106">
        <f>IF($A29="","",COUNTIFS('3. Registre des congés'!$A$5:$A$200,$A29,'3. Registre des congés'!$F$5:$F$200,"Approuvé",'3. Registre des congés'!$C$5:$C$200,"&lt;="&amp;('1. Configuration'!$C$9+(25-1)*7+6),'3. Registre des congés'!$D$5:$D$200,"&gt;="&amp;('1. Configuration'!$C$9+(25-1)*7)))</f>
        <v/>
      </c>
      <c r="AA29" s="106">
        <f>IF($A29="","",COUNTIFS('3. Registre des congés'!$A$5:$A$200,$A29,'3. Registre des congés'!$F$5:$F$200,"Approuvé",'3. Registre des congés'!$C$5:$C$200,"&lt;="&amp;('1. Configuration'!$C$9+(26-1)*7+6),'3. Registre des congés'!$D$5:$D$200,"&gt;="&amp;('1. Configuration'!$C$9+(26-1)*7)))</f>
        <v/>
      </c>
      <c r="AB29" s="106">
        <f>IF($A29="","",COUNTIFS('3. Registre des congés'!$A$5:$A$200,$A29,'3. Registre des congés'!$F$5:$F$200,"Approuvé",'3. Registre des congés'!$C$5:$C$200,"&lt;="&amp;('1. Configuration'!$C$9+(27-1)*7+6),'3. Registre des congés'!$D$5:$D$200,"&gt;="&amp;('1. Configuration'!$C$9+(27-1)*7)))</f>
        <v/>
      </c>
      <c r="AC29" s="106">
        <f>IF($A29="","",COUNTIFS('3. Registre des congés'!$A$5:$A$200,$A29,'3. Registre des congés'!$F$5:$F$200,"Approuvé",'3. Registre des congés'!$C$5:$C$200,"&lt;="&amp;('1. Configuration'!$C$9+(28-1)*7+6),'3. Registre des congés'!$D$5:$D$200,"&gt;="&amp;('1. Configuration'!$C$9+(28-1)*7)))</f>
        <v/>
      </c>
      <c r="AD29" s="106">
        <f>IF($A29="","",COUNTIFS('3. Registre des congés'!$A$5:$A$200,$A29,'3. Registre des congés'!$F$5:$F$200,"Approuvé",'3. Registre des congés'!$C$5:$C$200,"&lt;="&amp;('1. Configuration'!$C$9+(29-1)*7+6),'3. Registre des congés'!$D$5:$D$200,"&gt;="&amp;('1. Configuration'!$C$9+(29-1)*7)))</f>
        <v/>
      </c>
      <c r="AE29" s="106">
        <f>IF($A29="","",COUNTIFS('3. Registre des congés'!$A$5:$A$200,$A29,'3. Registre des congés'!$F$5:$F$200,"Approuvé",'3. Registre des congés'!$C$5:$C$200,"&lt;="&amp;('1. Configuration'!$C$9+(30-1)*7+6),'3. Registre des congés'!$D$5:$D$200,"&gt;="&amp;('1. Configuration'!$C$9+(30-1)*7)))</f>
        <v/>
      </c>
      <c r="AF29" s="106">
        <f>IF($A29="","",COUNTIFS('3. Registre des congés'!$A$5:$A$200,$A29,'3. Registre des congés'!$F$5:$F$200,"Approuvé",'3. Registre des congés'!$C$5:$C$200,"&lt;="&amp;('1. Configuration'!$C$9+(31-1)*7+6),'3. Registre des congés'!$D$5:$D$200,"&gt;="&amp;('1. Configuration'!$C$9+(31-1)*7)))</f>
        <v/>
      </c>
      <c r="AG29" s="106">
        <f>IF($A29="","",COUNTIFS('3. Registre des congés'!$A$5:$A$200,$A29,'3. Registre des congés'!$F$5:$F$200,"Approuvé",'3. Registre des congés'!$C$5:$C$200,"&lt;="&amp;('1. Configuration'!$C$9+(32-1)*7+6),'3. Registre des congés'!$D$5:$D$200,"&gt;="&amp;('1. Configuration'!$C$9+(32-1)*7)))</f>
        <v/>
      </c>
      <c r="AH29" s="106">
        <f>IF($A29="","",COUNTIFS('3. Registre des congés'!$A$5:$A$200,$A29,'3. Registre des congés'!$F$5:$F$200,"Approuvé",'3. Registre des congés'!$C$5:$C$200,"&lt;="&amp;('1. Configuration'!$C$9+(33-1)*7+6),'3. Registre des congés'!$D$5:$D$200,"&gt;="&amp;('1. Configuration'!$C$9+(33-1)*7)))</f>
        <v/>
      </c>
      <c r="AI29" s="106">
        <f>IF($A29="","",COUNTIFS('3. Registre des congés'!$A$5:$A$200,$A29,'3. Registre des congés'!$F$5:$F$200,"Approuvé",'3. Registre des congés'!$C$5:$C$200,"&lt;="&amp;('1. Configuration'!$C$9+(34-1)*7+6),'3. Registre des congés'!$D$5:$D$200,"&gt;="&amp;('1. Configuration'!$C$9+(34-1)*7)))</f>
        <v/>
      </c>
      <c r="AJ29" s="106">
        <f>IF($A29="","",COUNTIFS('3. Registre des congés'!$A$5:$A$200,$A29,'3. Registre des congés'!$F$5:$F$200,"Approuvé",'3. Registre des congés'!$C$5:$C$200,"&lt;="&amp;('1. Configuration'!$C$9+(35-1)*7+6),'3. Registre des congés'!$D$5:$D$200,"&gt;="&amp;('1. Configuration'!$C$9+(35-1)*7)))</f>
        <v/>
      </c>
      <c r="AK29" s="106">
        <f>IF($A29="","",COUNTIFS('3. Registre des congés'!$A$5:$A$200,$A29,'3. Registre des congés'!$F$5:$F$200,"Approuvé",'3. Registre des congés'!$C$5:$C$200,"&lt;="&amp;('1. Configuration'!$C$9+(36-1)*7+6),'3. Registre des congés'!$D$5:$D$200,"&gt;="&amp;('1. Configuration'!$C$9+(36-1)*7)))</f>
        <v/>
      </c>
      <c r="AL29" s="106">
        <f>IF($A29="","",COUNTIFS('3. Registre des congés'!$A$5:$A$200,$A29,'3. Registre des congés'!$F$5:$F$200,"Approuvé",'3. Registre des congés'!$C$5:$C$200,"&lt;="&amp;('1. Configuration'!$C$9+(37-1)*7+6),'3. Registre des congés'!$D$5:$D$200,"&gt;="&amp;('1. Configuration'!$C$9+(37-1)*7)))</f>
        <v/>
      </c>
      <c r="AM29" s="106">
        <f>IF($A29="","",COUNTIFS('3. Registre des congés'!$A$5:$A$200,$A29,'3. Registre des congés'!$F$5:$F$200,"Approuvé",'3. Registre des congés'!$C$5:$C$200,"&lt;="&amp;('1. Configuration'!$C$9+(38-1)*7+6),'3. Registre des congés'!$D$5:$D$200,"&gt;="&amp;('1. Configuration'!$C$9+(38-1)*7)))</f>
        <v/>
      </c>
      <c r="AN29" s="106">
        <f>IF($A29="","",COUNTIFS('3. Registre des congés'!$A$5:$A$200,$A29,'3. Registre des congés'!$F$5:$F$200,"Approuvé",'3. Registre des congés'!$C$5:$C$200,"&lt;="&amp;('1. Configuration'!$C$9+(39-1)*7+6),'3. Registre des congés'!$D$5:$D$200,"&gt;="&amp;('1. Configuration'!$C$9+(39-1)*7)))</f>
        <v/>
      </c>
      <c r="AO29" s="106">
        <f>IF($A29="","",COUNTIFS('3. Registre des congés'!$A$5:$A$200,$A29,'3. Registre des congés'!$F$5:$F$200,"Approuvé",'3. Registre des congés'!$C$5:$C$200,"&lt;="&amp;('1. Configuration'!$C$9+(40-1)*7+6),'3. Registre des congés'!$D$5:$D$200,"&gt;="&amp;('1. Configuration'!$C$9+(40-1)*7)))</f>
        <v/>
      </c>
      <c r="AP29" s="106">
        <f>IF($A29="","",COUNTIFS('3. Registre des congés'!$A$5:$A$200,$A29,'3. Registre des congés'!$F$5:$F$200,"Approuvé",'3. Registre des congés'!$C$5:$C$200,"&lt;="&amp;('1. Configuration'!$C$9+(41-1)*7+6),'3. Registre des congés'!$D$5:$D$200,"&gt;="&amp;('1. Configuration'!$C$9+(41-1)*7)))</f>
        <v/>
      </c>
      <c r="AQ29" s="106">
        <f>IF($A29="","",COUNTIFS('3. Registre des congés'!$A$5:$A$200,$A29,'3. Registre des congés'!$F$5:$F$200,"Approuvé",'3. Registre des congés'!$C$5:$C$200,"&lt;="&amp;('1. Configuration'!$C$9+(42-1)*7+6),'3. Registre des congés'!$D$5:$D$200,"&gt;="&amp;('1. Configuration'!$C$9+(42-1)*7)))</f>
        <v/>
      </c>
      <c r="AR29" s="106">
        <f>IF($A29="","",COUNTIFS('3. Registre des congés'!$A$5:$A$200,$A29,'3. Registre des congés'!$F$5:$F$200,"Approuvé",'3. Registre des congés'!$C$5:$C$200,"&lt;="&amp;('1. Configuration'!$C$9+(43-1)*7+6),'3. Registre des congés'!$D$5:$D$200,"&gt;="&amp;('1. Configuration'!$C$9+(43-1)*7)))</f>
        <v/>
      </c>
      <c r="AS29" s="106">
        <f>IF($A29="","",COUNTIFS('3. Registre des congés'!$A$5:$A$200,$A29,'3. Registre des congés'!$F$5:$F$200,"Approuvé",'3. Registre des congés'!$C$5:$C$200,"&lt;="&amp;('1. Configuration'!$C$9+(44-1)*7+6),'3. Registre des congés'!$D$5:$D$200,"&gt;="&amp;('1. Configuration'!$C$9+(44-1)*7)))</f>
        <v/>
      </c>
      <c r="AT29" s="106">
        <f>IF($A29="","",COUNTIFS('3. Registre des congés'!$A$5:$A$200,$A29,'3. Registre des congés'!$F$5:$F$200,"Approuvé",'3. Registre des congés'!$C$5:$C$200,"&lt;="&amp;('1. Configuration'!$C$9+(45-1)*7+6),'3. Registre des congés'!$D$5:$D$200,"&gt;="&amp;('1. Configuration'!$C$9+(45-1)*7)))</f>
        <v/>
      </c>
      <c r="AU29" s="106">
        <f>IF($A29="","",COUNTIFS('3. Registre des congés'!$A$5:$A$200,$A29,'3. Registre des congés'!$F$5:$F$200,"Approuvé",'3. Registre des congés'!$C$5:$C$200,"&lt;="&amp;('1. Configuration'!$C$9+(46-1)*7+6),'3. Registre des congés'!$D$5:$D$200,"&gt;="&amp;('1. Configuration'!$C$9+(46-1)*7)))</f>
        <v/>
      </c>
      <c r="AV29" s="106">
        <f>IF($A29="","",COUNTIFS('3. Registre des congés'!$A$5:$A$200,$A29,'3. Registre des congés'!$F$5:$F$200,"Approuvé",'3. Registre des congés'!$C$5:$C$200,"&lt;="&amp;('1. Configuration'!$C$9+(47-1)*7+6),'3. Registre des congés'!$D$5:$D$200,"&gt;="&amp;('1. Configuration'!$C$9+(47-1)*7)))</f>
        <v/>
      </c>
      <c r="AW29" s="106">
        <f>IF($A29="","",COUNTIFS('3. Registre des congés'!$A$5:$A$200,$A29,'3. Registre des congés'!$F$5:$F$200,"Approuvé",'3. Registre des congés'!$C$5:$C$200,"&lt;="&amp;('1. Configuration'!$C$9+(48-1)*7+6),'3. Registre des congés'!$D$5:$D$200,"&gt;="&amp;('1. Configuration'!$C$9+(48-1)*7)))</f>
        <v/>
      </c>
      <c r="AX29" s="106">
        <f>IF($A29="","",COUNTIFS('3. Registre des congés'!$A$5:$A$200,$A29,'3. Registre des congés'!$F$5:$F$200,"Approuvé",'3. Registre des congés'!$C$5:$C$200,"&lt;="&amp;('1. Configuration'!$C$9+(49-1)*7+6),'3. Registre des congés'!$D$5:$D$200,"&gt;="&amp;('1. Configuration'!$C$9+(49-1)*7)))</f>
        <v/>
      </c>
      <c r="AY29" s="106">
        <f>IF($A29="","",COUNTIFS('3. Registre des congés'!$A$5:$A$200,$A29,'3. Registre des congés'!$F$5:$F$200,"Approuvé",'3. Registre des congés'!$C$5:$C$200,"&lt;="&amp;('1. Configuration'!$C$9+(50-1)*7+6),'3. Registre des congés'!$D$5:$D$200,"&gt;="&amp;('1. Configuration'!$C$9+(50-1)*7)))</f>
        <v/>
      </c>
      <c r="AZ29" s="106">
        <f>IF($A29="","",COUNTIFS('3. Registre des congés'!$A$5:$A$200,$A29,'3. Registre des congés'!$F$5:$F$200,"Approuvé",'3. Registre des congés'!$C$5:$C$200,"&lt;="&amp;('1. Configuration'!$C$9+(51-1)*7+6),'3. Registre des congés'!$D$5:$D$200,"&gt;="&amp;('1. Configuration'!$C$9+(51-1)*7)))</f>
        <v/>
      </c>
      <c r="BA29" s="106">
        <f>IF($A29="","",COUNTIFS('3. Registre des congés'!$A$5:$A$200,$A29,'3. Registre des congés'!$F$5:$F$200,"Approuvé",'3. Registre des congés'!$C$5:$C$200,"&lt;="&amp;('1. Configuration'!$C$9+(52-1)*7+6),'3. Registre des congés'!$D$5:$D$200,"&gt;="&amp;('1. Configuration'!$C$9+(52-1)*7)))</f>
        <v/>
      </c>
    </row>
    <row r="30" ht="18" customHeight="1" s="55">
      <c r="A30" s="105">
        <f>IF('2. Employés'!A30="","",'2. Employés'!A30)</f>
        <v/>
      </c>
      <c r="B30" s="106">
        <f>IF($A30="","",COUNTIFS('3. Registre des congés'!$A$5:$A$200,$A30,'3. Registre des congés'!$F$5:$F$200,"Approuvé",'3. Registre des congés'!$C$5:$C$200,"&lt;="&amp;('1. Configuration'!$C$9+(1-1)*7+6),'3. Registre des congés'!$D$5:$D$200,"&gt;="&amp;('1. Configuration'!$C$9+(1-1)*7)))</f>
        <v/>
      </c>
      <c r="C30" s="106">
        <f>IF($A30="","",COUNTIFS('3. Registre des congés'!$A$5:$A$200,$A30,'3. Registre des congés'!$F$5:$F$200,"Approuvé",'3. Registre des congés'!$C$5:$C$200,"&lt;="&amp;('1. Configuration'!$C$9+(2-1)*7+6),'3. Registre des congés'!$D$5:$D$200,"&gt;="&amp;('1. Configuration'!$C$9+(2-1)*7)))</f>
        <v/>
      </c>
      <c r="D30" s="106">
        <f>IF($A30="","",COUNTIFS('3. Registre des congés'!$A$5:$A$200,$A30,'3. Registre des congés'!$F$5:$F$200,"Approuvé",'3. Registre des congés'!$C$5:$C$200,"&lt;="&amp;('1. Configuration'!$C$9+(3-1)*7+6),'3. Registre des congés'!$D$5:$D$200,"&gt;="&amp;('1. Configuration'!$C$9+(3-1)*7)))</f>
        <v/>
      </c>
      <c r="E30" s="106">
        <f>IF($A30="","",COUNTIFS('3. Registre des congés'!$A$5:$A$200,$A30,'3. Registre des congés'!$F$5:$F$200,"Approuvé",'3. Registre des congés'!$C$5:$C$200,"&lt;="&amp;('1. Configuration'!$C$9+(4-1)*7+6),'3. Registre des congés'!$D$5:$D$200,"&gt;="&amp;('1. Configuration'!$C$9+(4-1)*7)))</f>
        <v/>
      </c>
      <c r="F30" s="106">
        <f>IF($A30="","",COUNTIFS('3. Registre des congés'!$A$5:$A$200,$A30,'3. Registre des congés'!$F$5:$F$200,"Approuvé",'3. Registre des congés'!$C$5:$C$200,"&lt;="&amp;('1. Configuration'!$C$9+(5-1)*7+6),'3. Registre des congés'!$D$5:$D$200,"&gt;="&amp;('1. Configuration'!$C$9+(5-1)*7)))</f>
        <v/>
      </c>
      <c r="G30" s="106">
        <f>IF($A30="","",COUNTIFS('3. Registre des congés'!$A$5:$A$200,$A30,'3. Registre des congés'!$F$5:$F$200,"Approuvé",'3. Registre des congés'!$C$5:$C$200,"&lt;="&amp;('1. Configuration'!$C$9+(6-1)*7+6),'3. Registre des congés'!$D$5:$D$200,"&gt;="&amp;('1. Configuration'!$C$9+(6-1)*7)))</f>
        <v/>
      </c>
      <c r="H30" s="106">
        <f>IF($A30="","",COUNTIFS('3. Registre des congés'!$A$5:$A$200,$A30,'3. Registre des congés'!$F$5:$F$200,"Approuvé",'3. Registre des congés'!$C$5:$C$200,"&lt;="&amp;('1. Configuration'!$C$9+(7-1)*7+6),'3. Registre des congés'!$D$5:$D$200,"&gt;="&amp;('1. Configuration'!$C$9+(7-1)*7)))</f>
        <v/>
      </c>
      <c r="I30" s="106">
        <f>IF($A30="","",COUNTIFS('3. Registre des congés'!$A$5:$A$200,$A30,'3. Registre des congés'!$F$5:$F$200,"Approuvé",'3. Registre des congés'!$C$5:$C$200,"&lt;="&amp;('1. Configuration'!$C$9+(8-1)*7+6),'3. Registre des congés'!$D$5:$D$200,"&gt;="&amp;('1. Configuration'!$C$9+(8-1)*7)))</f>
        <v/>
      </c>
      <c r="J30" s="106">
        <f>IF($A30="","",COUNTIFS('3. Registre des congés'!$A$5:$A$200,$A30,'3. Registre des congés'!$F$5:$F$200,"Approuvé",'3. Registre des congés'!$C$5:$C$200,"&lt;="&amp;('1. Configuration'!$C$9+(9-1)*7+6),'3. Registre des congés'!$D$5:$D$200,"&gt;="&amp;('1. Configuration'!$C$9+(9-1)*7)))</f>
        <v/>
      </c>
      <c r="K30" s="106">
        <f>IF($A30="","",COUNTIFS('3. Registre des congés'!$A$5:$A$200,$A30,'3. Registre des congés'!$F$5:$F$200,"Approuvé",'3. Registre des congés'!$C$5:$C$200,"&lt;="&amp;('1. Configuration'!$C$9+(10-1)*7+6),'3. Registre des congés'!$D$5:$D$200,"&gt;="&amp;('1. Configuration'!$C$9+(10-1)*7)))</f>
        <v/>
      </c>
      <c r="L30" s="106">
        <f>IF($A30="","",COUNTIFS('3. Registre des congés'!$A$5:$A$200,$A30,'3. Registre des congés'!$F$5:$F$200,"Approuvé",'3. Registre des congés'!$C$5:$C$200,"&lt;="&amp;('1. Configuration'!$C$9+(11-1)*7+6),'3. Registre des congés'!$D$5:$D$200,"&gt;="&amp;('1. Configuration'!$C$9+(11-1)*7)))</f>
        <v/>
      </c>
      <c r="M30" s="106">
        <f>IF($A30="","",COUNTIFS('3. Registre des congés'!$A$5:$A$200,$A30,'3. Registre des congés'!$F$5:$F$200,"Approuvé",'3. Registre des congés'!$C$5:$C$200,"&lt;="&amp;('1. Configuration'!$C$9+(12-1)*7+6),'3. Registre des congés'!$D$5:$D$200,"&gt;="&amp;('1. Configuration'!$C$9+(12-1)*7)))</f>
        <v/>
      </c>
      <c r="N30" s="106">
        <f>IF($A30="","",COUNTIFS('3. Registre des congés'!$A$5:$A$200,$A30,'3. Registre des congés'!$F$5:$F$200,"Approuvé",'3. Registre des congés'!$C$5:$C$200,"&lt;="&amp;('1. Configuration'!$C$9+(13-1)*7+6),'3. Registre des congés'!$D$5:$D$200,"&gt;="&amp;('1. Configuration'!$C$9+(13-1)*7)))</f>
        <v/>
      </c>
      <c r="O30" s="106">
        <f>IF($A30="","",COUNTIFS('3. Registre des congés'!$A$5:$A$200,$A30,'3. Registre des congés'!$F$5:$F$200,"Approuvé",'3. Registre des congés'!$C$5:$C$200,"&lt;="&amp;('1. Configuration'!$C$9+(14-1)*7+6),'3. Registre des congés'!$D$5:$D$200,"&gt;="&amp;('1. Configuration'!$C$9+(14-1)*7)))</f>
        <v/>
      </c>
      <c r="P30" s="106">
        <f>IF($A30="","",COUNTIFS('3. Registre des congés'!$A$5:$A$200,$A30,'3. Registre des congés'!$F$5:$F$200,"Approuvé",'3. Registre des congés'!$C$5:$C$200,"&lt;="&amp;('1. Configuration'!$C$9+(15-1)*7+6),'3. Registre des congés'!$D$5:$D$200,"&gt;="&amp;('1. Configuration'!$C$9+(15-1)*7)))</f>
        <v/>
      </c>
      <c r="Q30" s="106">
        <f>IF($A30="","",COUNTIFS('3. Registre des congés'!$A$5:$A$200,$A30,'3. Registre des congés'!$F$5:$F$200,"Approuvé",'3. Registre des congés'!$C$5:$C$200,"&lt;="&amp;('1. Configuration'!$C$9+(16-1)*7+6),'3. Registre des congés'!$D$5:$D$200,"&gt;="&amp;('1. Configuration'!$C$9+(16-1)*7)))</f>
        <v/>
      </c>
      <c r="R30" s="106">
        <f>IF($A30="","",COUNTIFS('3. Registre des congés'!$A$5:$A$200,$A30,'3. Registre des congés'!$F$5:$F$200,"Approuvé",'3. Registre des congés'!$C$5:$C$200,"&lt;="&amp;('1. Configuration'!$C$9+(17-1)*7+6),'3. Registre des congés'!$D$5:$D$200,"&gt;="&amp;('1. Configuration'!$C$9+(17-1)*7)))</f>
        <v/>
      </c>
      <c r="S30" s="106">
        <f>IF($A30="","",COUNTIFS('3. Registre des congés'!$A$5:$A$200,$A30,'3. Registre des congés'!$F$5:$F$200,"Approuvé",'3. Registre des congés'!$C$5:$C$200,"&lt;="&amp;('1. Configuration'!$C$9+(18-1)*7+6),'3. Registre des congés'!$D$5:$D$200,"&gt;="&amp;('1. Configuration'!$C$9+(18-1)*7)))</f>
        <v/>
      </c>
      <c r="T30" s="106">
        <f>IF($A30="","",COUNTIFS('3. Registre des congés'!$A$5:$A$200,$A30,'3. Registre des congés'!$F$5:$F$200,"Approuvé",'3. Registre des congés'!$C$5:$C$200,"&lt;="&amp;('1. Configuration'!$C$9+(19-1)*7+6),'3. Registre des congés'!$D$5:$D$200,"&gt;="&amp;('1. Configuration'!$C$9+(19-1)*7)))</f>
        <v/>
      </c>
      <c r="U30" s="106">
        <f>IF($A30="","",COUNTIFS('3. Registre des congés'!$A$5:$A$200,$A30,'3. Registre des congés'!$F$5:$F$200,"Approuvé",'3. Registre des congés'!$C$5:$C$200,"&lt;="&amp;('1. Configuration'!$C$9+(20-1)*7+6),'3. Registre des congés'!$D$5:$D$200,"&gt;="&amp;('1. Configuration'!$C$9+(20-1)*7)))</f>
        <v/>
      </c>
      <c r="V30" s="106">
        <f>IF($A30="","",COUNTIFS('3. Registre des congés'!$A$5:$A$200,$A30,'3. Registre des congés'!$F$5:$F$200,"Approuvé",'3. Registre des congés'!$C$5:$C$200,"&lt;="&amp;('1. Configuration'!$C$9+(21-1)*7+6),'3. Registre des congés'!$D$5:$D$200,"&gt;="&amp;('1. Configuration'!$C$9+(21-1)*7)))</f>
        <v/>
      </c>
      <c r="W30" s="106">
        <f>IF($A30="","",COUNTIFS('3. Registre des congés'!$A$5:$A$200,$A30,'3. Registre des congés'!$F$5:$F$200,"Approuvé",'3. Registre des congés'!$C$5:$C$200,"&lt;="&amp;('1. Configuration'!$C$9+(22-1)*7+6),'3. Registre des congés'!$D$5:$D$200,"&gt;="&amp;('1. Configuration'!$C$9+(22-1)*7)))</f>
        <v/>
      </c>
      <c r="X30" s="106">
        <f>IF($A30="","",COUNTIFS('3. Registre des congés'!$A$5:$A$200,$A30,'3. Registre des congés'!$F$5:$F$200,"Approuvé",'3. Registre des congés'!$C$5:$C$200,"&lt;="&amp;('1. Configuration'!$C$9+(23-1)*7+6),'3. Registre des congés'!$D$5:$D$200,"&gt;="&amp;('1. Configuration'!$C$9+(23-1)*7)))</f>
        <v/>
      </c>
      <c r="Y30" s="106">
        <f>IF($A30="","",COUNTIFS('3. Registre des congés'!$A$5:$A$200,$A30,'3. Registre des congés'!$F$5:$F$200,"Approuvé",'3. Registre des congés'!$C$5:$C$200,"&lt;="&amp;('1. Configuration'!$C$9+(24-1)*7+6),'3. Registre des congés'!$D$5:$D$200,"&gt;="&amp;('1. Configuration'!$C$9+(24-1)*7)))</f>
        <v/>
      </c>
      <c r="Z30" s="106">
        <f>IF($A30="","",COUNTIFS('3. Registre des congés'!$A$5:$A$200,$A30,'3. Registre des congés'!$F$5:$F$200,"Approuvé",'3. Registre des congés'!$C$5:$C$200,"&lt;="&amp;('1. Configuration'!$C$9+(25-1)*7+6),'3. Registre des congés'!$D$5:$D$200,"&gt;="&amp;('1. Configuration'!$C$9+(25-1)*7)))</f>
        <v/>
      </c>
      <c r="AA30" s="106">
        <f>IF($A30="","",COUNTIFS('3. Registre des congés'!$A$5:$A$200,$A30,'3. Registre des congés'!$F$5:$F$200,"Approuvé",'3. Registre des congés'!$C$5:$C$200,"&lt;="&amp;('1. Configuration'!$C$9+(26-1)*7+6),'3. Registre des congés'!$D$5:$D$200,"&gt;="&amp;('1. Configuration'!$C$9+(26-1)*7)))</f>
        <v/>
      </c>
      <c r="AB30" s="106">
        <f>IF($A30="","",COUNTIFS('3. Registre des congés'!$A$5:$A$200,$A30,'3. Registre des congés'!$F$5:$F$200,"Approuvé",'3. Registre des congés'!$C$5:$C$200,"&lt;="&amp;('1. Configuration'!$C$9+(27-1)*7+6),'3. Registre des congés'!$D$5:$D$200,"&gt;="&amp;('1. Configuration'!$C$9+(27-1)*7)))</f>
        <v/>
      </c>
      <c r="AC30" s="106">
        <f>IF($A30="","",COUNTIFS('3. Registre des congés'!$A$5:$A$200,$A30,'3. Registre des congés'!$F$5:$F$200,"Approuvé",'3. Registre des congés'!$C$5:$C$200,"&lt;="&amp;('1. Configuration'!$C$9+(28-1)*7+6),'3. Registre des congés'!$D$5:$D$200,"&gt;="&amp;('1. Configuration'!$C$9+(28-1)*7)))</f>
        <v/>
      </c>
      <c r="AD30" s="106">
        <f>IF($A30="","",COUNTIFS('3. Registre des congés'!$A$5:$A$200,$A30,'3. Registre des congés'!$F$5:$F$200,"Approuvé",'3. Registre des congés'!$C$5:$C$200,"&lt;="&amp;('1. Configuration'!$C$9+(29-1)*7+6),'3. Registre des congés'!$D$5:$D$200,"&gt;="&amp;('1. Configuration'!$C$9+(29-1)*7)))</f>
        <v/>
      </c>
      <c r="AE30" s="106">
        <f>IF($A30="","",COUNTIFS('3. Registre des congés'!$A$5:$A$200,$A30,'3. Registre des congés'!$F$5:$F$200,"Approuvé",'3. Registre des congés'!$C$5:$C$200,"&lt;="&amp;('1. Configuration'!$C$9+(30-1)*7+6),'3. Registre des congés'!$D$5:$D$200,"&gt;="&amp;('1. Configuration'!$C$9+(30-1)*7)))</f>
        <v/>
      </c>
      <c r="AF30" s="106">
        <f>IF($A30="","",COUNTIFS('3. Registre des congés'!$A$5:$A$200,$A30,'3. Registre des congés'!$F$5:$F$200,"Approuvé",'3. Registre des congés'!$C$5:$C$200,"&lt;="&amp;('1. Configuration'!$C$9+(31-1)*7+6),'3. Registre des congés'!$D$5:$D$200,"&gt;="&amp;('1. Configuration'!$C$9+(31-1)*7)))</f>
        <v/>
      </c>
      <c r="AG30" s="106">
        <f>IF($A30="","",COUNTIFS('3. Registre des congés'!$A$5:$A$200,$A30,'3. Registre des congés'!$F$5:$F$200,"Approuvé",'3. Registre des congés'!$C$5:$C$200,"&lt;="&amp;('1. Configuration'!$C$9+(32-1)*7+6),'3. Registre des congés'!$D$5:$D$200,"&gt;="&amp;('1. Configuration'!$C$9+(32-1)*7)))</f>
        <v/>
      </c>
      <c r="AH30" s="106">
        <f>IF($A30="","",COUNTIFS('3. Registre des congés'!$A$5:$A$200,$A30,'3. Registre des congés'!$F$5:$F$200,"Approuvé",'3. Registre des congés'!$C$5:$C$200,"&lt;="&amp;('1. Configuration'!$C$9+(33-1)*7+6),'3. Registre des congés'!$D$5:$D$200,"&gt;="&amp;('1. Configuration'!$C$9+(33-1)*7)))</f>
        <v/>
      </c>
      <c r="AI30" s="106">
        <f>IF($A30="","",COUNTIFS('3. Registre des congés'!$A$5:$A$200,$A30,'3. Registre des congés'!$F$5:$F$200,"Approuvé",'3. Registre des congés'!$C$5:$C$200,"&lt;="&amp;('1. Configuration'!$C$9+(34-1)*7+6),'3. Registre des congés'!$D$5:$D$200,"&gt;="&amp;('1. Configuration'!$C$9+(34-1)*7)))</f>
        <v/>
      </c>
      <c r="AJ30" s="106">
        <f>IF($A30="","",COUNTIFS('3. Registre des congés'!$A$5:$A$200,$A30,'3. Registre des congés'!$F$5:$F$200,"Approuvé",'3. Registre des congés'!$C$5:$C$200,"&lt;="&amp;('1. Configuration'!$C$9+(35-1)*7+6),'3. Registre des congés'!$D$5:$D$200,"&gt;="&amp;('1. Configuration'!$C$9+(35-1)*7)))</f>
        <v/>
      </c>
      <c r="AK30" s="106">
        <f>IF($A30="","",COUNTIFS('3. Registre des congés'!$A$5:$A$200,$A30,'3. Registre des congés'!$F$5:$F$200,"Approuvé",'3. Registre des congés'!$C$5:$C$200,"&lt;="&amp;('1. Configuration'!$C$9+(36-1)*7+6),'3. Registre des congés'!$D$5:$D$200,"&gt;="&amp;('1. Configuration'!$C$9+(36-1)*7)))</f>
        <v/>
      </c>
      <c r="AL30" s="106">
        <f>IF($A30="","",COUNTIFS('3. Registre des congés'!$A$5:$A$200,$A30,'3. Registre des congés'!$F$5:$F$200,"Approuvé",'3. Registre des congés'!$C$5:$C$200,"&lt;="&amp;('1. Configuration'!$C$9+(37-1)*7+6),'3. Registre des congés'!$D$5:$D$200,"&gt;="&amp;('1. Configuration'!$C$9+(37-1)*7)))</f>
        <v/>
      </c>
      <c r="AM30" s="106">
        <f>IF($A30="","",COUNTIFS('3. Registre des congés'!$A$5:$A$200,$A30,'3. Registre des congés'!$F$5:$F$200,"Approuvé",'3. Registre des congés'!$C$5:$C$200,"&lt;="&amp;('1. Configuration'!$C$9+(38-1)*7+6),'3. Registre des congés'!$D$5:$D$200,"&gt;="&amp;('1. Configuration'!$C$9+(38-1)*7)))</f>
        <v/>
      </c>
      <c r="AN30" s="106">
        <f>IF($A30="","",COUNTIFS('3. Registre des congés'!$A$5:$A$200,$A30,'3. Registre des congés'!$F$5:$F$200,"Approuvé",'3. Registre des congés'!$C$5:$C$200,"&lt;="&amp;('1. Configuration'!$C$9+(39-1)*7+6),'3. Registre des congés'!$D$5:$D$200,"&gt;="&amp;('1. Configuration'!$C$9+(39-1)*7)))</f>
        <v/>
      </c>
      <c r="AO30" s="106">
        <f>IF($A30="","",COUNTIFS('3. Registre des congés'!$A$5:$A$200,$A30,'3. Registre des congés'!$F$5:$F$200,"Approuvé",'3. Registre des congés'!$C$5:$C$200,"&lt;="&amp;('1. Configuration'!$C$9+(40-1)*7+6),'3. Registre des congés'!$D$5:$D$200,"&gt;="&amp;('1. Configuration'!$C$9+(40-1)*7)))</f>
        <v/>
      </c>
      <c r="AP30" s="106">
        <f>IF($A30="","",COUNTIFS('3. Registre des congés'!$A$5:$A$200,$A30,'3. Registre des congés'!$F$5:$F$200,"Approuvé",'3. Registre des congés'!$C$5:$C$200,"&lt;="&amp;('1. Configuration'!$C$9+(41-1)*7+6),'3. Registre des congés'!$D$5:$D$200,"&gt;="&amp;('1. Configuration'!$C$9+(41-1)*7)))</f>
        <v/>
      </c>
      <c r="AQ30" s="106">
        <f>IF($A30="","",COUNTIFS('3. Registre des congés'!$A$5:$A$200,$A30,'3. Registre des congés'!$F$5:$F$200,"Approuvé",'3. Registre des congés'!$C$5:$C$200,"&lt;="&amp;('1. Configuration'!$C$9+(42-1)*7+6),'3. Registre des congés'!$D$5:$D$200,"&gt;="&amp;('1. Configuration'!$C$9+(42-1)*7)))</f>
        <v/>
      </c>
      <c r="AR30" s="106">
        <f>IF($A30="","",COUNTIFS('3. Registre des congés'!$A$5:$A$200,$A30,'3. Registre des congés'!$F$5:$F$200,"Approuvé",'3. Registre des congés'!$C$5:$C$200,"&lt;="&amp;('1. Configuration'!$C$9+(43-1)*7+6),'3. Registre des congés'!$D$5:$D$200,"&gt;="&amp;('1. Configuration'!$C$9+(43-1)*7)))</f>
        <v/>
      </c>
      <c r="AS30" s="106">
        <f>IF($A30="","",COUNTIFS('3. Registre des congés'!$A$5:$A$200,$A30,'3. Registre des congés'!$F$5:$F$200,"Approuvé",'3. Registre des congés'!$C$5:$C$200,"&lt;="&amp;('1. Configuration'!$C$9+(44-1)*7+6),'3. Registre des congés'!$D$5:$D$200,"&gt;="&amp;('1. Configuration'!$C$9+(44-1)*7)))</f>
        <v/>
      </c>
      <c r="AT30" s="106">
        <f>IF($A30="","",COUNTIFS('3. Registre des congés'!$A$5:$A$200,$A30,'3. Registre des congés'!$F$5:$F$200,"Approuvé",'3. Registre des congés'!$C$5:$C$200,"&lt;="&amp;('1. Configuration'!$C$9+(45-1)*7+6),'3. Registre des congés'!$D$5:$D$200,"&gt;="&amp;('1. Configuration'!$C$9+(45-1)*7)))</f>
        <v/>
      </c>
      <c r="AU30" s="106">
        <f>IF($A30="","",COUNTIFS('3. Registre des congés'!$A$5:$A$200,$A30,'3. Registre des congés'!$F$5:$F$200,"Approuvé",'3. Registre des congés'!$C$5:$C$200,"&lt;="&amp;('1. Configuration'!$C$9+(46-1)*7+6),'3. Registre des congés'!$D$5:$D$200,"&gt;="&amp;('1. Configuration'!$C$9+(46-1)*7)))</f>
        <v/>
      </c>
      <c r="AV30" s="106">
        <f>IF($A30="","",COUNTIFS('3. Registre des congés'!$A$5:$A$200,$A30,'3. Registre des congés'!$F$5:$F$200,"Approuvé",'3. Registre des congés'!$C$5:$C$200,"&lt;="&amp;('1. Configuration'!$C$9+(47-1)*7+6),'3. Registre des congés'!$D$5:$D$200,"&gt;="&amp;('1. Configuration'!$C$9+(47-1)*7)))</f>
        <v/>
      </c>
      <c r="AW30" s="106">
        <f>IF($A30="","",COUNTIFS('3. Registre des congés'!$A$5:$A$200,$A30,'3. Registre des congés'!$F$5:$F$200,"Approuvé",'3. Registre des congés'!$C$5:$C$200,"&lt;="&amp;('1. Configuration'!$C$9+(48-1)*7+6),'3. Registre des congés'!$D$5:$D$200,"&gt;="&amp;('1. Configuration'!$C$9+(48-1)*7)))</f>
        <v/>
      </c>
      <c r="AX30" s="106">
        <f>IF($A30="","",COUNTIFS('3. Registre des congés'!$A$5:$A$200,$A30,'3. Registre des congés'!$F$5:$F$200,"Approuvé",'3. Registre des congés'!$C$5:$C$200,"&lt;="&amp;('1. Configuration'!$C$9+(49-1)*7+6),'3. Registre des congés'!$D$5:$D$200,"&gt;="&amp;('1. Configuration'!$C$9+(49-1)*7)))</f>
        <v/>
      </c>
      <c r="AY30" s="106">
        <f>IF($A30="","",COUNTIFS('3. Registre des congés'!$A$5:$A$200,$A30,'3. Registre des congés'!$F$5:$F$200,"Approuvé",'3. Registre des congés'!$C$5:$C$200,"&lt;="&amp;('1. Configuration'!$C$9+(50-1)*7+6),'3. Registre des congés'!$D$5:$D$200,"&gt;="&amp;('1. Configuration'!$C$9+(50-1)*7)))</f>
        <v/>
      </c>
      <c r="AZ30" s="106">
        <f>IF($A30="","",COUNTIFS('3. Registre des congés'!$A$5:$A$200,$A30,'3. Registre des congés'!$F$5:$F$200,"Approuvé",'3. Registre des congés'!$C$5:$C$200,"&lt;="&amp;('1. Configuration'!$C$9+(51-1)*7+6),'3. Registre des congés'!$D$5:$D$200,"&gt;="&amp;('1. Configuration'!$C$9+(51-1)*7)))</f>
        <v/>
      </c>
      <c r="BA30" s="106">
        <f>IF($A30="","",COUNTIFS('3. Registre des congés'!$A$5:$A$200,$A30,'3. Registre des congés'!$F$5:$F$200,"Approuvé",'3. Registre des congés'!$C$5:$C$200,"&lt;="&amp;('1. Configuration'!$C$9+(52-1)*7+6),'3. Registre des congés'!$D$5:$D$200,"&gt;="&amp;('1. Configuration'!$C$9+(52-1)*7)))</f>
        <v/>
      </c>
    </row>
    <row r="31" ht="18" customHeight="1" s="55">
      <c r="A31" s="105">
        <f>IF('2. Employés'!A31="","",'2. Employés'!A31)</f>
        <v/>
      </c>
      <c r="B31" s="106">
        <f>IF($A31="","",COUNTIFS('3. Registre des congés'!$A$5:$A$200,$A31,'3. Registre des congés'!$F$5:$F$200,"Approuvé",'3. Registre des congés'!$C$5:$C$200,"&lt;="&amp;('1. Configuration'!$C$9+(1-1)*7+6),'3. Registre des congés'!$D$5:$D$200,"&gt;="&amp;('1. Configuration'!$C$9+(1-1)*7)))</f>
        <v/>
      </c>
      <c r="C31" s="106">
        <f>IF($A31="","",COUNTIFS('3. Registre des congés'!$A$5:$A$200,$A31,'3. Registre des congés'!$F$5:$F$200,"Approuvé",'3. Registre des congés'!$C$5:$C$200,"&lt;="&amp;('1. Configuration'!$C$9+(2-1)*7+6),'3. Registre des congés'!$D$5:$D$200,"&gt;="&amp;('1. Configuration'!$C$9+(2-1)*7)))</f>
        <v/>
      </c>
      <c r="D31" s="106">
        <f>IF($A31="","",COUNTIFS('3. Registre des congés'!$A$5:$A$200,$A31,'3. Registre des congés'!$F$5:$F$200,"Approuvé",'3. Registre des congés'!$C$5:$C$200,"&lt;="&amp;('1. Configuration'!$C$9+(3-1)*7+6),'3. Registre des congés'!$D$5:$D$200,"&gt;="&amp;('1. Configuration'!$C$9+(3-1)*7)))</f>
        <v/>
      </c>
      <c r="E31" s="106">
        <f>IF($A31="","",COUNTIFS('3. Registre des congés'!$A$5:$A$200,$A31,'3. Registre des congés'!$F$5:$F$200,"Approuvé",'3. Registre des congés'!$C$5:$C$200,"&lt;="&amp;('1. Configuration'!$C$9+(4-1)*7+6),'3. Registre des congés'!$D$5:$D$200,"&gt;="&amp;('1. Configuration'!$C$9+(4-1)*7)))</f>
        <v/>
      </c>
      <c r="F31" s="106">
        <f>IF($A31="","",COUNTIFS('3. Registre des congés'!$A$5:$A$200,$A31,'3. Registre des congés'!$F$5:$F$200,"Approuvé",'3. Registre des congés'!$C$5:$C$200,"&lt;="&amp;('1. Configuration'!$C$9+(5-1)*7+6),'3. Registre des congés'!$D$5:$D$200,"&gt;="&amp;('1. Configuration'!$C$9+(5-1)*7)))</f>
        <v/>
      </c>
      <c r="G31" s="106">
        <f>IF($A31="","",COUNTIFS('3. Registre des congés'!$A$5:$A$200,$A31,'3. Registre des congés'!$F$5:$F$200,"Approuvé",'3. Registre des congés'!$C$5:$C$200,"&lt;="&amp;('1. Configuration'!$C$9+(6-1)*7+6),'3. Registre des congés'!$D$5:$D$200,"&gt;="&amp;('1. Configuration'!$C$9+(6-1)*7)))</f>
        <v/>
      </c>
      <c r="H31" s="106">
        <f>IF($A31="","",COUNTIFS('3. Registre des congés'!$A$5:$A$200,$A31,'3. Registre des congés'!$F$5:$F$200,"Approuvé",'3. Registre des congés'!$C$5:$C$200,"&lt;="&amp;('1. Configuration'!$C$9+(7-1)*7+6),'3. Registre des congés'!$D$5:$D$200,"&gt;="&amp;('1. Configuration'!$C$9+(7-1)*7)))</f>
        <v/>
      </c>
      <c r="I31" s="106">
        <f>IF($A31="","",COUNTIFS('3. Registre des congés'!$A$5:$A$200,$A31,'3. Registre des congés'!$F$5:$F$200,"Approuvé",'3. Registre des congés'!$C$5:$C$200,"&lt;="&amp;('1. Configuration'!$C$9+(8-1)*7+6),'3. Registre des congés'!$D$5:$D$200,"&gt;="&amp;('1. Configuration'!$C$9+(8-1)*7)))</f>
        <v/>
      </c>
      <c r="J31" s="106">
        <f>IF($A31="","",COUNTIFS('3. Registre des congés'!$A$5:$A$200,$A31,'3. Registre des congés'!$F$5:$F$200,"Approuvé",'3. Registre des congés'!$C$5:$C$200,"&lt;="&amp;('1. Configuration'!$C$9+(9-1)*7+6),'3. Registre des congés'!$D$5:$D$200,"&gt;="&amp;('1. Configuration'!$C$9+(9-1)*7)))</f>
        <v/>
      </c>
      <c r="K31" s="106">
        <f>IF($A31="","",COUNTIFS('3. Registre des congés'!$A$5:$A$200,$A31,'3. Registre des congés'!$F$5:$F$200,"Approuvé",'3. Registre des congés'!$C$5:$C$200,"&lt;="&amp;('1. Configuration'!$C$9+(10-1)*7+6),'3. Registre des congés'!$D$5:$D$200,"&gt;="&amp;('1. Configuration'!$C$9+(10-1)*7)))</f>
        <v/>
      </c>
      <c r="L31" s="106">
        <f>IF($A31="","",COUNTIFS('3. Registre des congés'!$A$5:$A$200,$A31,'3. Registre des congés'!$F$5:$F$200,"Approuvé",'3. Registre des congés'!$C$5:$C$200,"&lt;="&amp;('1. Configuration'!$C$9+(11-1)*7+6),'3. Registre des congés'!$D$5:$D$200,"&gt;="&amp;('1. Configuration'!$C$9+(11-1)*7)))</f>
        <v/>
      </c>
      <c r="M31" s="106">
        <f>IF($A31="","",COUNTIFS('3. Registre des congés'!$A$5:$A$200,$A31,'3. Registre des congés'!$F$5:$F$200,"Approuvé",'3. Registre des congés'!$C$5:$C$200,"&lt;="&amp;('1. Configuration'!$C$9+(12-1)*7+6),'3. Registre des congés'!$D$5:$D$200,"&gt;="&amp;('1. Configuration'!$C$9+(12-1)*7)))</f>
        <v/>
      </c>
      <c r="N31" s="106">
        <f>IF($A31="","",COUNTIFS('3. Registre des congés'!$A$5:$A$200,$A31,'3. Registre des congés'!$F$5:$F$200,"Approuvé",'3. Registre des congés'!$C$5:$C$200,"&lt;="&amp;('1. Configuration'!$C$9+(13-1)*7+6),'3. Registre des congés'!$D$5:$D$200,"&gt;="&amp;('1. Configuration'!$C$9+(13-1)*7)))</f>
        <v/>
      </c>
      <c r="O31" s="106">
        <f>IF($A31="","",COUNTIFS('3. Registre des congés'!$A$5:$A$200,$A31,'3. Registre des congés'!$F$5:$F$200,"Approuvé",'3. Registre des congés'!$C$5:$C$200,"&lt;="&amp;('1. Configuration'!$C$9+(14-1)*7+6),'3. Registre des congés'!$D$5:$D$200,"&gt;="&amp;('1. Configuration'!$C$9+(14-1)*7)))</f>
        <v/>
      </c>
      <c r="P31" s="106">
        <f>IF($A31="","",COUNTIFS('3. Registre des congés'!$A$5:$A$200,$A31,'3. Registre des congés'!$F$5:$F$200,"Approuvé",'3. Registre des congés'!$C$5:$C$200,"&lt;="&amp;('1. Configuration'!$C$9+(15-1)*7+6),'3. Registre des congés'!$D$5:$D$200,"&gt;="&amp;('1. Configuration'!$C$9+(15-1)*7)))</f>
        <v/>
      </c>
      <c r="Q31" s="106">
        <f>IF($A31="","",COUNTIFS('3. Registre des congés'!$A$5:$A$200,$A31,'3. Registre des congés'!$F$5:$F$200,"Approuvé",'3. Registre des congés'!$C$5:$C$200,"&lt;="&amp;('1. Configuration'!$C$9+(16-1)*7+6),'3. Registre des congés'!$D$5:$D$200,"&gt;="&amp;('1. Configuration'!$C$9+(16-1)*7)))</f>
        <v/>
      </c>
      <c r="R31" s="106">
        <f>IF($A31="","",COUNTIFS('3. Registre des congés'!$A$5:$A$200,$A31,'3. Registre des congés'!$F$5:$F$200,"Approuvé",'3. Registre des congés'!$C$5:$C$200,"&lt;="&amp;('1. Configuration'!$C$9+(17-1)*7+6),'3. Registre des congés'!$D$5:$D$200,"&gt;="&amp;('1. Configuration'!$C$9+(17-1)*7)))</f>
        <v/>
      </c>
      <c r="S31" s="106">
        <f>IF($A31="","",COUNTIFS('3. Registre des congés'!$A$5:$A$200,$A31,'3. Registre des congés'!$F$5:$F$200,"Approuvé",'3. Registre des congés'!$C$5:$C$200,"&lt;="&amp;('1. Configuration'!$C$9+(18-1)*7+6),'3. Registre des congés'!$D$5:$D$200,"&gt;="&amp;('1. Configuration'!$C$9+(18-1)*7)))</f>
        <v/>
      </c>
      <c r="T31" s="106">
        <f>IF($A31="","",COUNTIFS('3. Registre des congés'!$A$5:$A$200,$A31,'3. Registre des congés'!$F$5:$F$200,"Approuvé",'3. Registre des congés'!$C$5:$C$200,"&lt;="&amp;('1. Configuration'!$C$9+(19-1)*7+6),'3. Registre des congés'!$D$5:$D$200,"&gt;="&amp;('1. Configuration'!$C$9+(19-1)*7)))</f>
        <v/>
      </c>
      <c r="U31" s="106">
        <f>IF($A31="","",COUNTIFS('3. Registre des congés'!$A$5:$A$200,$A31,'3. Registre des congés'!$F$5:$F$200,"Approuvé",'3. Registre des congés'!$C$5:$C$200,"&lt;="&amp;('1. Configuration'!$C$9+(20-1)*7+6),'3. Registre des congés'!$D$5:$D$200,"&gt;="&amp;('1. Configuration'!$C$9+(20-1)*7)))</f>
        <v/>
      </c>
      <c r="V31" s="106">
        <f>IF($A31="","",COUNTIFS('3. Registre des congés'!$A$5:$A$200,$A31,'3. Registre des congés'!$F$5:$F$200,"Approuvé",'3. Registre des congés'!$C$5:$C$200,"&lt;="&amp;('1. Configuration'!$C$9+(21-1)*7+6),'3. Registre des congés'!$D$5:$D$200,"&gt;="&amp;('1. Configuration'!$C$9+(21-1)*7)))</f>
        <v/>
      </c>
      <c r="W31" s="106">
        <f>IF($A31="","",COUNTIFS('3. Registre des congés'!$A$5:$A$200,$A31,'3. Registre des congés'!$F$5:$F$200,"Approuvé",'3. Registre des congés'!$C$5:$C$200,"&lt;="&amp;('1. Configuration'!$C$9+(22-1)*7+6),'3. Registre des congés'!$D$5:$D$200,"&gt;="&amp;('1. Configuration'!$C$9+(22-1)*7)))</f>
        <v/>
      </c>
      <c r="X31" s="106">
        <f>IF($A31="","",COUNTIFS('3. Registre des congés'!$A$5:$A$200,$A31,'3. Registre des congés'!$F$5:$F$200,"Approuvé",'3. Registre des congés'!$C$5:$C$200,"&lt;="&amp;('1. Configuration'!$C$9+(23-1)*7+6),'3. Registre des congés'!$D$5:$D$200,"&gt;="&amp;('1. Configuration'!$C$9+(23-1)*7)))</f>
        <v/>
      </c>
      <c r="Y31" s="106">
        <f>IF($A31="","",COUNTIFS('3. Registre des congés'!$A$5:$A$200,$A31,'3. Registre des congés'!$F$5:$F$200,"Approuvé",'3. Registre des congés'!$C$5:$C$200,"&lt;="&amp;('1. Configuration'!$C$9+(24-1)*7+6),'3. Registre des congés'!$D$5:$D$200,"&gt;="&amp;('1. Configuration'!$C$9+(24-1)*7)))</f>
        <v/>
      </c>
      <c r="Z31" s="106">
        <f>IF($A31="","",COUNTIFS('3. Registre des congés'!$A$5:$A$200,$A31,'3. Registre des congés'!$F$5:$F$200,"Approuvé",'3. Registre des congés'!$C$5:$C$200,"&lt;="&amp;('1. Configuration'!$C$9+(25-1)*7+6),'3. Registre des congés'!$D$5:$D$200,"&gt;="&amp;('1. Configuration'!$C$9+(25-1)*7)))</f>
        <v/>
      </c>
      <c r="AA31" s="106">
        <f>IF($A31="","",COUNTIFS('3. Registre des congés'!$A$5:$A$200,$A31,'3. Registre des congés'!$F$5:$F$200,"Approuvé",'3. Registre des congés'!$C$5:$C$200,"&lt;="&amp;('1. Configuration'!$C$9+(26-1)*7+6),'3. Registre des congés'!$D$5:$D$200,"&gt;="&amp;('1. Configuration'!$C$9+(26-1)*7)))</f>
        <v/>
      </c>
      <c r="AB31" s="106">
        <f>IF($A31="","",COUNTIFS('3. Registre des congés'!$A$5:$A$200,$A31,'3. Registre des congés'!$F$5:$F$200,"Approuvé",'3. Registre des congés'!$C$5:$C$200,"&lt;="&amp;('1. Configuration'!$C$9+(27-1)*7+6),'3. Registre des congés'!$D$5:$D$200,"&gt;="&amp;('1. Configuration'!$C$9+(27-1)*7)))</f>
        <v/>
      </c>
      <c r="AC31" s="106">
        <f>IF($A31="","",COUNTIFS('3. Registre des congés'!$A$5:$A$200,$A31,'3. Registre des congés'!$F$5:$F$200,"Approuvé",'3. Registre des congés'!$C$5:$C$200,"&lt;="&amp;('1. Configuration'!$C$9+(28-1)*7+6),'3. Registre des congés'!$D$5:$D$200,"&gt;="&amp;('1. Configuration'!$C$9+(28-1)*7)))</f>
        <v/>
      </c>
      <c r="AD31" s="106">
        <f>IF($A31="","",COUNTIFS('3. Registre des congés'!$A$5:$A$200,$A31,'3. Registre des congés'!$F$5:$F$200,"Approuvé",'3. Registre des congés'!$C$5:$C$200,"&lt;="&amp;('1. Configuration'!$C$9+(29-1)*7+6),'3. Registre des congés'!$D$5:$D$200,"&gt;="&amp;('1. Configuration'!$C$9+(29-1)*7)))</f>
        <v/>
      </c>
      <c r="AE31" s="106">
        <f>IF($A31="","",COUNTIFS('3. Registre des congés'!$A$5:$A$200,$A31,'3. Registre des congés'!$F$5:$F$200,"Approuvé",'3. Registre des congés'!$C$5:$C$200,"&lt;="&amp;('1. Configuration'!$C$9+(30-1)*7+6),'3. Registre des congés'!$D$5:$D$200,"&gt;="&amp;('1. Configuration'!$C$9+(30-1)*7)))</f>
        <v/>
      </c>
      <c r="AF31" s="106">
        <f>IF($A31="","",COUNTIFS('3. Registre des congés'!$A$5:$A$200,$A31,'3. Registre des congés'!$F$5:$F$200,"Approuvé",'3. Registre des congés'!$C$5:$C$200,"&lt;="&amp;('1. Configuration'!$C$9+(31-1)*7+6),'3. Registre des congés'!$D$5:$D$200,"&gt;="&amp;('1. Configuration'!$C$9+(31-1)*7)))</f>
        <v/>
      </c>
      <c r="AG31" s="106">
        <f>IF($A31="","",COUNTIFS('3. Registre des congés'!$A$5:$A$200,$A31,'3. Registre des congés'!$F$5:$F$200,"Approuvé",'3. Registre des congés'!$C$5:$C$200,"&lt;="&amp;('1. Configuration'!$C$9+(32-1)*7+6),'3. Registre des congés'!$D$5:$D$200,"&gt;="&amp;('1. Configuration'!$C$9+(32-1)*7)))</f>
        <v/>
      </c>
      <c r="AH31" s="106">
        <f>IF($A31="","",COUNTIFS('3. Registre des congés'!$A$5:$A$200,$A31,'3. Registre des congés'!$F$5:$F$200,"Approuvé",'3. Registre des congés'!$C$5:$C$200,"&lt;="&amp;('1. Configuration'!$C$9+(33-1)*7+6),'3. Registre des congés'!$D$5:$D$200,"&gt;="&amp;('1. Configuration'!$C$9+(33-1)*7)))</f>
        <v/>
      </c>
      <c r="AI31" s="106">
        <f>IF($A31="","",COUNTIFS('3. Registre des congés'!$A$5:$A$200,$A31,'3. Registre des congés'!$F$5:$F$200,"Approuvé",'3. Registre des congés'!$C$5:$C$200,"&lt;="&amp;('1. Configuration'!$C$9+(34-1)*7+6),'3. Registre des congés'!$D$5:$D$200,"&gt;="&amp;('1. Configuration'!$C$9+(34-1)*7)))</f>
        <v/>
      </c>
      <c r="AJ31" s="106">
        <f>IF($A31="","",COUNTIFS('3. Registre des congés'!$A$5:$A$200,$A31,'3. Registre des congés'!$F$5:$F$200,"Approuvé",'3. Registre des congés'!$C$5:$C$200,"&lt;="&amp;('1. Configuration'!$C$9+(35-1)*7+6),'3. Registre des congés'!$D$5:$D$200,"&gt;="&amp;('1. Configuration'!$C$9+(35-1)*7)))</f>
        <v/>
      </c>
      <c r="AK31" s="106">
        <f>IF($A31="","",COUNTIFS('3. Registre des congés'!$A$5:$A$200,$A31,'3. Registre des congés'!$F$5:$F$200,"Approuvé",'3. Registre des congés'!$C$5:$C$200,"&lt;="&amp;('1. Configuration'!$C$9+(36-1)*7+6),'3. Registre des congés'!$D$5:$D$200,"&gt;="&amp;('1. Configuration'!$C$9+(36-1)*7)))</f>
        <v/>
      </c>
      <c r="AL31" s="106">
        <f>IF($A31="","",COUNTIFS('3. Registre des congés'!$A$5:$A$200,$A31,'3. Registre des congés'!$F$5:$F$200,"Approuvé",'3. Registre des congés'!$C$5:$C$200,"&lt;="&amp;('1. Configuration'!$C$9+(37-1)*7+6),'3. Registre des congés'!$D$5:$D$200,"&gt;="&amp;('1. Configuration'!$C$9+(37-1)*7)))</f>
        <v/>
      </c>
      <c r="AM31" s="106">
        <f>IF($A31="","",COUNTIFS('3. Registre des congés'!$A$5:$A$200,$A31,'3. Registre des congés'!$F$5:$F$200,"Approuvé",'3. Registre des congés'!$C$5:$C$200,"&lt;="&amp;('1. Configuration'!$C$9+(38-1)*7+6),'3. Registre des congés'!$D$5:$D$200,"&gt;="&amp;('1. Configuration'!$C$9+(38-1)*7)))</f>
        <v/>
      </c>
      <c r="AN31" s="106">
        <f>IF($A31="","",COUNTIFS('3. Registre des congés'!$A$5:$A$200,$A31,'3. Registre des congés'!$F$5:$F$200,"Approuvé",'3. Registre des congés'!$C$5:$C$200,"&lt;="&amp;('1. Configuration'!$C$9+(39-1)*7+6),'3. Registre des congés'!$D$5:$D$200,"&gt;="&amp;('1. Configuration'!$C$9+(39-1)*7)))</f>
        <v/>
      </c>
      <c r="AO31" s="106">
        <f>IF($A31="","",COUNTIFS('3. Registre des congés'!$A$5:$A$200,$A31,'3. Registre des congés'!$F$5:$F$200,"Approuvé",'3. Registre des congés'!$C$5:$C$200,"&lt;="&amp;('1. Configuration'!$C$9+(40-1)*7+6),'3. Registre des congés'!$D$5:$D$200,"&gt;="&amp;('1. Configuration'!$C$9+(40-1)*7)))</f>
        <v/>
      </c>
      <c r="AP31" s="106">
        <f>IF($A31="","",COUNTIFS('3. Registre des congés'!$A$5:$A$200,$A31,'3. Registre des congés'!$F$5:$F$200,"Approuvé",'3. Registre des congés'!$C$5:$C$200,"&lt;="&amp;('1. Configuration'!$C$9+(41-1)*7+6),'3. Registre des congés'!$D$5:$D$200,"&gt;="&amp;('1. Configuration'!$C$9+(41-1)*7)))</f>
        <v/>
      </c>
      <c r="AQ31" s="106">
        <f>IF($A31="","",COUNTIFS('3. Registre des congés'!$A$5:$A$200,$A31,'3. Registre des congés'!$F$5:$F$200,"Approuvé",'3. Registre des congés'!$C$5:$C$200,"&lt;="&amp;('1. Configuration'!$C$9+(42-1)*7+6),'3. Registre des congés'!$D$5:$D$200,"&gt;="&amp;('1. Configuration'!$C$9+(42-1)*7)))</f>
        <v/>
      </c>
      <c r="AR31" s="106">
        <f>IF($A31="","",COUNTIFS('3. Registre des congés'!$A$5:$A$200,$A31,'3. Registre des congés'!$F$5:$F$200,"Approuvé",'3. Registre des congés'!$C$5:$C$200,"&lt;="&amp;('1. Configuration'!$C$9+(43-1)*7+6),'3. Registre des congés'!$D$5:$D$200,"&gt;="&amp;('1. Configuration'!$C$9+(43-1)*7)))</f>
        <v/>
      </c>
      <c r="AS31" s="106">
        <f>IF($A31="","",COUNTIFS('3. Registre des congés'!$A$5:$A$200,$A31,'3. Registre des congés'!$F$5:$F$200,"Approuvé",'3. Registre des congés'!$C$5:$C$200,"&lt;="&amp;('1. Configuration'!$C$9+(44-1)*7+6),'3. Registre des congés'!$D$5:$D$200,"&gt;="&amp;('1. Configuration'!$C$9+(44-1)*7)))</f>
        <v/>
      </c>
      <c r="AT31" s="106">
        <f>IF($A31="","",COUNTIFS('3. Registre des congés'!$A$5:$A$200,$A31,'3. Registre des congés'!$F$5:$F$200,"Approuvé",'3. Registre des congés'!$C$5:$C$200,"&lt;="&amp;('1. Configuration'!$C$9+(45-1)*7+6),'3. Registre des congés'!$D$5:$D$200,"&gt;="&amp;('1. Configuration'!$C$9+(45-1)*7)))</f>
        <v/>
      </c>
      <c r="AU31" s="106">
        <f>IF($A31="","",COUNTIFS('3. Registre des congés'!$A$5:$A$200,$A31,'3. Registre des congés'!$F$5:$F$200,"Approuvé",'3. Registre des congés'!$C$5:$C$200,"&lt;="&amp;('1. Configuration'!$C$9+(46-1)*7+6),'3. Registre des congés'!$D$5:$D$200,"&gt;="&amp;('1. Configuration'!$C$9+(46-1)*7)))</f>
        <v/>
      </c>
      <c r="AV31" s="106">
        <f>IF($A31="","",COUNTIFS('3. Registre des congés'!$A$5:$A$200,$A31,'3. Registre des congés'!$F$5:$F$200,"Approuvé",'3. Registre des congés'!$C$5:$C$200,"&lt;="&amp;('1. Configuration'!$C$9+(47-1)*7+6),'3. Registre des congés'!$D$5:$D$200,"&gt;="&amp;('1. Configuration'!$C$9+(47-1)*7)))</f>
        <v/>
      </c>
      <c r="AW31" s="106">
        <f>IF($A31="","",COUNTIFS('3. Registre des congés'!$A$5:$A$200,$A31,'3. Registre des congés'!$F$5:$F$200,"Approuvé",'3. Registre des congés'!$C$5:$C$200,"&lt;="&amp;('1. Configuration'!$C$9+(48-1)*7+6),'3. Registre des congés'!$D$5:$D$200,"&gt;="&amp;('1. Configuration'!$C$9+(48-1)*7)))</f>
        <v/>
      </c>
      <c r="AX31" s="106">
        <f>IF($A31="","",COUNTIFS('3. Registre des congés'!$A$5:$A$200,$A31,'3. Registre des congés'!$F$5:$F$200,"Approuvé",'3. Registre des congés'!$C$5:$C$200,"&lt;="&amp;('1. Configuration'!$C$9+(49-1)*7+6),'3. Registre des congés'!$D$5:$D$200,"&gt;="&amp;('1. Configuration'!$C$9+(49-1)*7)))</f>
        <v/>
      </c>
      <c r="AY31" s="106">
        <f>IF($A31="","",COUNTIFS('3. Registre des congés'!$A$5:$A$200,$A31,'3. Registre des congés'!$F$5:$F$200,"Approuvé",'3. Registre des congés'!$C$5:$C$200,"&lt;="&amp;('1. Configuration'!$C$9+(50-1)*7+6),'3. Registre des congés'!$D$5:$D$200,"&gt;="&amp;('1. Configuration'!$C$9+(50-1)*7)))</f>
        <v/>
      </c>
      <c r="AZ31" s="106">
        <f>IF($A31="","",COUNTIFS('3. Registre des congés'!$A$5:$A$200,$A31,'3. Registre des congés'!$F$5:$F$200,"Approuvé",'3. Registre des congés'!$C$5:$C$200,"&lt;="&amp;('1. Configuration'!$C$9+(51-1)*7+6),'3. Registre des congés'!$D$5:$D$200,"&gt;="&amp;('1. Configuration'!$C$9+(51-1)*7)))</f>
        <v/>
      </c>
      <c r="BA31" s="106">
        <f>IF($A31="","",COUNTIFS('3. Registre des congés'!$A$5:$A$200,$A31,'3. Registre des congés'!$F$5:$F$200,"Approuvé",'3. Registre des congés'!$C$5:$C$200,"&lt;="&amp;('1. Configuration'!$C$9+(52-1)*7+6),'3. Registre des congés'!$D$5:$D$200,"&gt;="&amp;('1. Configuration'!$C$9+(52-1)*7)))</f>
        <v/>
      </c>
    </row>
    <row r="32" ht="18" customHeight="1" s="55">
      <c r="A32" s="105">
        <f>IF('2. Employés'!A32="","",'2. Employés'!A32)</f>
        <v/>
      </c>
      <c r="B32" s="106">
        <f>IF($A32="","",COUNTIFS('3. Registre des congés'!$A$5:$A$200,$A32,'3. Registre des congés'!$F$5:$F$200,"Approuvé",'3. Registre des congés'!$C$5:$C$200,"&lt;="&amp;('1. Configuration'!$C$9+(1-1)*7+6),'3. Registre des congés'!$D$5:$D$200,"&gt;="&amp;('1. Configuration'!$C$9+(1-1)*7)))</f>
        <v/>
      </c>
      <c r="C32" s="106">
        <f>IF($A32="","",COUNTIFS('3. Registre des congés'!$A$5:$A$200,$A32,'3. Registre des congés'!$F$5:$F$200,"Approuvé",'3. Registre des congés'!$C$5:$C$200,"&lt;="&amp;('1. Configuration'!$C$9+(2-1)*7+6),'3. Registre des congés'!$D$5:$D$200,"&gt;="&amp;('1. Configuration'!$C$9+(2-1)*7)))</f>
        <v/>
      </c>
      <c r="D32" s="106">
        <f>IF($A32="","",COUNTIFS('3. Registre des congés'!$A$5:$A$200,$A32,'3. Registre des congés'!$F$5:$F$200,"Approuvé",'3. Registre des congés'!$C$5:$C$200,"&lt;="&amp;('1. Configuration'!$C$9+(3-1)*7+6),'3. Registre des congés'!$D$5:$D$200,"&gt;="&amp;('1. Configuration'!$C$9+(3-1)*7)))</f>
        <v/>
      </c>
      <c r="E32" s="106">
        <f>IF($A32="","",COUNTIFS('3. Registre des congés'!$A$5:$A$200,$A32,'3. Registre des congés'!$F$5:$F$200,"Approuvé",'3. Registre des congés'!$C$5:$C$200,"&lt;="&amp;('1. Configuration'!$C$9+(4-1)*7+6),'3. Registre des congés'!$D$5:$D$200,"&gt;="&amp;('1. Configuration'!$C$9+(4-1)*7)))</f>
        <v/>
      </c>
      <c r="F32" s="106">
        <f>IF($A32="","",COUNTIFS('3. Registre des congés'!$A$5:$A$200,$A32,'3. Registre des congés'!$F$5:$F$200,"Approuvé",'3. Registre des congés'!$C$5:$C$200,"&lt;="&amp;('1. Configuration'!$C$9+(5-1)*7+6),'3. Registre des congés'!$D$5:$D$200,"&gt;="&amp;('1. Configuration'!$C$9+(5-1)*7)))</f>
        <v/>
      </c>
      <c r="G32" s="106">
        <f>IF($A32="","",COUNTIFS('3. Registre des congés'!$A$5:$A$200,$A32,'3. Registre des congés'!$F$5:$F$200,"Approuvé",'3. Registre des congés'!$C$5:$C$200,"&lt;="&amp;('1. Configuration'!$C$9+(6-1)*7+6),'3. Registre des congés'!$D$5:$D$200,"&gt;="&amp;('1. Configuration'!$C$9+(6-1)*7)))</f>
        <v/>
      </c>
      <c r="H32" s="106">
        <f>IF($A32="","",COUNTIFS('3. Registre des congés'!$A$5:$A$200,$A32,'3. Registre des congés'!$F$5:$F$200,"Approuvé",'3. Registre des congés'!$C$5:$C$200,"&lt;="&amp;('1. Configuration'!$C$9+(7-1)*7+6),'3. Registre des congés'!$D$5:$D$200,"&gt;="&amp;('1. Configuration'!$C$9+(7-1)*7)))</f>
        <v/>
      </c>
      <c r="I32" s="106">
        <f>IF($A32="","",COUNTIFS('3. Registre des congés'!$A$5:$A$200,$A32,'3. Registre des congés'!$F$5:$F$200,"Approuvé",'3. Registre des congés'!$C$5:$C$200,"&lt;="&amp;('1. Configuration'!$C$9+(8-1)*7+6),'3. Registre des congés'!$D$5:$D$200,"&gt;="&amp;('1. Configuration'!$C$9+(8-1)*7)))</f>
        <v/>
      </c>
      <c r="J32" s="106">
        <f>IF($A32="","",COUNTIFS('3. Registre des congés'!$A$5:$A$200,$A32,'3. Registre des congés'!$F$5:$F$200,"Approuvé",'3. Registre des congés'!$C$5:$C$200,"&lt;="&amp;('1. Configuration'!$C$9+(9-1)*7+6),'3. Registre des congés'!$D$5:$D$200,"&gt;="&amp;('1. Configuration'!$C$9+(9-1)*7)))</f>
        <v/>
      </c>
      <c r="K32" s="106">
        <f>IF($A32="","",COUNTIFS('3. Registre des congés'!$A$5:$A$200,$A32,'3. Registre des congés'!$F$5:$F$200,"Approuvé",'3. Registre des congés'!$C$5:$C$200,"&lt;="&amp;('1. Configuration'!$C$9+(10-1)*7+6),'3. Registre des congés'!$D$5:$D$200,"&gt;="&amp;('1. Configuration'!$C$9+(10-1)*7)))</f>
        <v/>
      </c>
      <c r="L32" s="106">
        <f>IF($A32="","",COUNTIFS('3. Registre des congés'!$A$5:$A$200,$A32,'3. Registre des congés'!$F$5:$F$200,"Approuvé",'3. Registre des congés'!$C$5:$C$200,"&lt;="&amp;('1. Configuration'!$C$9+(11-1)*7+6),'3. Registre des congés'!$D$5:$D$200,"&gt;="&amp;('1. Configuration'!$C$9+(11-1)*7)))</f>
        <v/>
      </c>
      <c r="M32" s="106">
        <f>IF($A32="","",COUNTIFS('3. Registre des congés'!$A$5:$A$200,$A32,'3. Registre des congés'!$F$5:$F$200,"Approuvé",'3. Registre des congés'!$C$5:$C$200,"&lt;="&amp;('1. Configuration'!$C$9+(12-1)*7+6),'3. Registre des congés'!$D$5:$D$200,"&gt;="&amp;('1. Configuration'!$C$9+(12-1)*7)))</f>
        <v/>
      </c>
      <c r="N32" s="106">
        <f>IF($A32="","",COUNTIFS('3. Registre des congés'!$A$5:$A$200,$A32,'3. Registre des congés'!$F$5:$F$200,"Approuvé",'3. Registre des congés'!$C$5:$C$200,"&lt;="&amp;('1. Configuration'!$C$9+(13-1)*7+6),'3. Registre des congés'!$D$5:$D$200,"&gt;="&amp;('1. Configuration'!$C$9+(13-1)*7)))</f>
        <v/>
      </c>
      <c r="O32" s="106">
        <f>IF($A32="","",COUNTIFS('3. Registre des congés'!$A$5:$A$200,$A32,'3. Registre des congés'!$F$5:$F$200,"Approuvé",'3. Registre des congés'!$C$5:$C$200,"&lt;="&amp;('1. Configuration'!$C$9+(14-1)*7+6),'3. Registre des congés'!$D$5:$D$200,"&gt;="&amp;('1. Configuration'!$C$9+(14-1)*7)))</f>
        <v/>
      </c>
      <c r="P32" s="106">
        <f>IF($A32="","",COUNTIFS('3. Registre des congés'!$A$5:$A$200,$A32,'3. Registre des congés'!$F$5:$F$200,"Approuvé",'3. Registre des congés'!$C$5:$C$200,"&lt;="&amp;('1. Configuration'!$C$9+(15-1)*7+6),'3. Registre des congés'!$D$5:$D$200,"&gt;="&amp;('1. Configuration'!$C$9+(15-1)*7)))</f>
        <v/>
      </c>
      <c r="Q32" s="106">
        <f>IF($A32="","",COUNTIFS('3. Registre des congés'!$A$5:$A$200,$A32,'3. Registre des congés'!$F$5:$F$200,"Approuvé",'3. Registre des congés'!$C$5:$C$200,"&lt;="&amp;('1. Configuration'!$C$9+(16-1)*7+6),'3. Registre des congés'!$D$5:$D$200,"&gt;="&amp;('1. Configuration'!$C$9+(16-1)*7)))</f>
        <v/>
      </c>
      <c r="R32" s="106">
        <f>IF($A32="","",COUNTIFS('3. Registre des congés'!$A$5:$A$200,$A32,'3. Registre des congés'!$F$5:$F$200,"Approuvé",'3. Registre des congés'!$C$5:$C$200,"&lt;="&amp;('1. Configuration'!$C$9+(17-1)*7+6),'3. Registre des congés'!$D$5:$D$200,"&gt;="&amp;('1. Configuration'!$C$9+(17-1)*7)))</f>
        <v/>
      </c>
      <c r="S32" s="106">
        <f>IF($A32="","",COUNTIFS('3. Registre des congés'!$A$5:$A$200,$A32,'3. Registre des congés'!$F$5:$F$200,"Approuvé",'3. Registre des congés'!$C$5:$C$200,"&lt;="&amp;('1. Configuration'!$C$9+(18-1)*7+6),'3. Registre des congés'!$D$5:$D$200,"&gt;="&amp;('1. Configuration'!$C$9+(18-1)*7)))</f>
        <v/>
      </c>
      <c r="T32" s="106">
        <f>IF($A32="","",COUNTIFS('3. Registre des congés'!$A$5:$A$200,$A32,'3. Registre des congés'!$F$5:$F$200,"Approuvé",'3. Registre des congés'!$C$5:$C$200,"&lt;="&amp;('1. Configuration'!$C$9+(19-1)*7+6),'3. Registre des congés'!$D$5:$D$200,"&gt;="&amp;('1. Configuration'!$C$9+(19-1)*7)))</f>
        <v/>
      </c>
      <c r="U32" s="106">
        <f>IF($A32="","",COUNTIFS('3. Registre des congés'!$A$5:$A$200,$A32,'3. Registre des congés'!$F$5:$F$200,"Approuvé",'3. Registre des congés'!$C$5:$C$200,"&lt;="&amp;('1. Configuration'!$C$9+(20-1)*7+6),'3. Registre des congés'!$D$5:$D$200,"&gt;="&amp;('1. Configuration'!$C$9+(20-1)*7)))</f>
        <v/>
      </c>
      <c r="V32" s="106">
        <f>IF($A32="","",COUNTIFS('3. Registre des congés'!$A$5:$A$200,$A32,'3. Registre des congés'!$F$5:$F$200,"Approuvé",'3. Registre des congés'!$C$5:$C$200,"&lt;="&amp;('1. Configuration'!$C$9+(21-1)*7+6),'3. Registre des congés'!$D$5:$D$200,"&gt;="&amp;('1. Configuration'!$C$9+(21-1)*7)))</f>
        <v/>
      </c>
      <c r="W32" s="106">
        <f>IF($A32="","",COUNTIFS('3. Registre des congés'!$A$5:$A$200,$A32,'3. Registre des congés'!$F$5:$F$200,"Approuvé",'3. Registre des congés'!$C$5:$C$200,"&lt;="&amp;('1. Configuration'!$C$9+(22-1)*7+6),'3. Registre des congés'!$D$5:$D$200,"&gt;="&amp;('1. Configuration'!$C$9+(22-1)*7)))</f>
        <v/>
      </c>
      <c r="X32" s="106">
        <f>IF($A32="","",COUNTIFS('3. Registre des congés'!$A$5:$A$200,$A32,'3. Registre des congés'!$F$5:$F$200,"Approuvé",'3. Registre des congés'!$C$5:$C$200,"&lt;="&amp;('1. Configuration'!$C$9+(23-1)*7+6),'3. Registre des congés'!$D$5:$D$200,"&gt;="&amp;('1. Configuration'!$C$9+(23-1)*7)))</f>
        <v/>
      </c>
      <c r="Y32" s="106">
        <f>IF($A32="","",COUNTIFS('3. Registre des congés'!$A$5:$A$200,$A32,'3. Registre des congés'!$F$5:$F$200,"Approuvé",'3. Registre des congés'!$C$5:$C$200,"&lt;="&amp;('1. Configuration'!$C$9+(24-1)*7+6),'3. Registre des congés'!$D$5:$D$200,"&gt;="&amp;('1. Configuration'!$C$9+(24-1)*7)))</f>
        <v/>
      </c>
      <c r="Z32" s="106">
        <f>IF($A32="","",COUNTIFS('3. Registre des congés'!$A$5:$A$200,$A32,'3. Registre des congés'!$F$5:$F$200,"Approuvé",'3. Registre des congés'!$C$5:$C$200,"&lt;="&amp;('1. Configuration'!$C$9+(25-1)*7+6),'3. Registre des congés'!$D$5:$D$200,"&gt;="&amp;('1. Configuration'!$C$9+(25-1)*7)))</f>
        <v/>
      </c>
      <c r="AA32" s="106">
        <f>IF($A32="","",COUNTIFS('3. Registre des congés'!$A$5:$A$200,$A32,'3. Registre des congés'!$F$5:$F$200,"Approuvé",'3. Registre des congés'!$C$5:$C$200,"&lt;="&amp;('1. Configuration'!$C$9+(26-1)*7+6),'3. Registre des congés'!$D$5:$D$200,"&gt;="&amp;('1. Configuration'!$C$9+(26-1)*7)))</f>
        <v/>
      </c>
      <c r="AB32" s="106">
        <f>IF($A32="","",COUNTIFS('3. Registre des congés'!$A$5:$A$200,$A32,'3. Registre des congés'!$F$5:$F$200,"Approuvé",'3. Registre des congés'!$C$5:$C$200,"&lt;="&amp;('1. Configuration'!$C$9+(27-1)*7+6),'3. Registre des congés'!$D$5:$D$200,"&gt;="&amp;('1. Configuration'!$C$9+(27-1)*7)))</f>
        <v/>
      </c>
      <c r="AC32" s="106">
        <f>IF($A32="","",COUNTIFS('3. Registre des congés'!$A$5:$A$200,$A32,'3. Registre des congés'!$F$5:$F$200,"Approuvé",'3. Registre des congés'!$C$5:$C$200,"&lt;="&amp;('1. Configuration'!$C$9+(28-1)*7+6),'3. Registre des congés'!$D$5:$D$200,"&gt;="&amp;('1. Configuration'!$C$9+(28-1)*7)))</f>
        <v/>
      </c>
      <c r="AD32" s="106">
        <f>IF($A32="","",COUNTIFS('3. Registre des congés'!$A$5:$A$200,$A32,'3. Registre des congés'!$F$5:$F$200,"Approuvé",'3. Registre des congés'!$C$5:$C$200,"&lt;="&amp;('1. Configuration'!$C$9+(29-1)*7+6),'3. Registre des congés'!$D$5:$D$200,"&gt;="&amp;('1. Configuration'!$C$9+(29-1)*7)))</f>
        <v/>
      </c>
      <c r="AE32" s="106">
        <f>IF($A32="","",COUNTIFS('3. Registre des congés'!$A$5:$A$200,$A32,'3. Registre des congés'!$F$5:$F$200,"Approuvé",'3. Registre des congés'!$C$5:$C$200,"&lt;="&amp;('1. Configuration'!$C$9+(30-1)*7+6),'3. Registre des congés'!$D$5:$D$200,"&gt;="&amp;('1. Configuration'!$C$9+(30-1)*7)))</f>
        <v/>
      </c>
      <c r="AF32" s="106">
        <f>IF($A32="","",COUNTIFS('3. Registre des congés'!$A$5:$A$200,$A32,'3. Registre des congés'!$F$5:$F$200,"Approuvé",'3. Registre des congés'!$C$5:$C$200,"&lt;="&amp;('1. Configuration'!$C$9+(31-1)*7+6),'3. Registre des congés'!$D$5:$D$200,"&gt;="&amp;('1. Configuration'!$C$9+(31-1)*7)))</f>
        <v/>
      </c>
      <c r="AG32" s="106">
        <f>IF($A32="","",COUNTIFS('3. Registre des congés'!$A$5:$A$200,$A32,'3. Registre des congés'!$F$5:$F$200,"Approuvé",'3. Registre des congés'!$C$5:$C$200,"&lt;="&amp;('1. Configuration'!$C$9+(32-1)*7+6),'3. Registre des congés'!$D$5:$D$200,"&gt;="&amp;('1. Configuration'!$C$9+(32-1)*7)))</f>
        <v/>
      </c>
      <c r="AH32" s="106">
        <f>IF($A32="","",COUNTIFS('3. Registre des congés'!$A$5:$A$200,$A32,'3. Registre des congés'!$F$5:$F$200,"Approuvé",'3. Registre des congés'!$C$5:$C$200,"&lt;="&amp;('1. Configuration'!$C$9+(33-1)*7+6),'3. Registre des congés'!$D$5:$D$200,"&gt;="&amp;('1. Configuration'!$C$9+(33-1)*7)))</f>
        <v/>
      </c>
      <c r="AI32" s="106">
        <f>IF($A32="","",COUNTIFS('3. Registre des congés'!$A$5:$A$200,$A32,'3. Registre des congés'!$F$5:$F$200,"Approuvé",'3. Registre des congés'!$C$5:$C$200,"&lt;="&amp;('1. Configuration'!$C$9+(34-1)*7+6),'3. Registre des congés'!$D$5:$D$200,"&gt;="&amp;('1. Configuration'!$C$9+(34-1)*7)))</f>
        <v/>
      </c>
      <c r="AJ32" s="106">
        <f>IF($A32="","",COUNTIFS('3. Registre des congés'!$A$5:$A$200,$A32,'3. Registre des congés'!$F$5:$F$200,"Approuvé",'3. Registre des congés'!$C$5:$C$200,"&lt;="&amp;('1. Configuration'!$C$9+(35-1)*7+6),'3. Registre des congés'!$D$5:$D$200,"&gt;="&amp;('1. Configuration'!$C$9+(35-1)*7)))</f>
        <v/>
      </c>
      <c r="AK32" s="106">
        <f>IF($A32="","",COUNTIFS('3. Registre des congés'!$A$5:$A$200,$A32,'3. Registre des congés'!$F$5:$F$200,"Approuvé",'3. Registre des congés'!$C$5:$C$200,"&lt;="&amp;('1. Configuration'!$C$9+(36-1)*7+6),'3. Registre des congés'!$D$5:$D$200,"&gt;="&amp;('1. Configuration'!$C$9+(36-1)*7)))</f>
        <v/>
      </c>
      <c r="AL32" s="106">
        <f>IF($A32="","",COUNTIFS('3. Registre des congés'!$A$5:$A$200,$A32,'3. Registre des congés'!$F$5:$F$200,"Approuvé",'3. Registre des congés'!$C$5:$C$200,"&lt;="&amp;('1. Configuration'!$C$9+(37-1)*7+6),'3. Registre des congés'!$D$5:$D$200,"&gt;="&amp;('1. Configuration'!$C$9+(37-1)*7)))</f>
        <v/>
      </c>
      <c r="AM32" s="106">
        <f>IF($A32="","",COUNTIFS('3. Registre des congés'!$A$5:$A$200,$A32,'3. Registre des congés'!$F$5:$F$200,"Approuvé",'3. Registre des congés'!$C$5:$C$200,"&lt;="&amp;('1. Configuration'!$C$9+(38-1)*7+6),'3. Registre des congés'!$D$5:$D$200,"&gt;="&amp;('1. Configuration'!$C$9+(38-1)*7)))</f>
        <v/>
      </c>
      <c r="AN32" s="106">
        <f>IF($A32="","",COUNTIFS('3. Registre des congés'!$A$5:$A$200,$A32,'3. Registre des congés'!$F$5:$F$200,"Approuvé",'3. Registre des congés'!$C$5:$C$200,"&lt;="&amp;('1. Configuration'!$C$9+(39-1)*7+6),'3. Registre des congés'!$D$5:$D$200,"&gt;="&amp;('1. Configuration'!$C$9+(39-1)*7)))</f>
        <v/>
      </c>
      <c r="AO32" s="106">
        <f>IF($A32="","",COUNTIFS('3. Registre des congés'!$A$5:$A$200,$A32,'3. Registre des congés'!$F$5:$F$200,"Approuvé",'3. Registre des congés'!$C$5:$C$200,"&lt;="&amp;('1. Configuration'!$C$9+(40-1)*7+6),'3. Registre des congés'!$D$5:$D$200,"&gt;="&amp;('1. Configuration'!$C$9+(40-1)*7)))</f>
        <v/>
      </c>
      <c r="AP32" s="106">
        <f>IF($A32="","",COUNTIFS('3. Registre des congés'!$A$5:$A$200,$A32,'3. Registre des congés'!$F$5:$F$200,"Approuvé",'3. Registre des congés'!$C$5:$C$200,"&lt;="&amp;('1. Configuration'!$C$9+(41-1)*7+6),'3. Registre des congés'!$D$5:$D$200,"&gt;="&amp;('1. Configuration'!$C$9+(41-1)*7)))</f>
        <v/>
      </c>
      <c r="AQ32" s="106">
        <f>IF($A32="","",COUNTIFS('3. Registre des congés'!$A$5:$A$200,$A32,'3. Registre des congés'!$F$5:$F$200,"Approuvé",'3. Registre des congés'!$C$5:$C$200,"&lt;="&amp;('1. Configuration'!$C$9+(42-1)*7+6),'3. Registre des congés'!$D$5:$D$200,"&gt;="&amp;('1. Configuration'!$C$9+(42-1)*7)))</f>
        <v/>
      </c>
      <c r="AR32" s="106">
        <f>IF($A32="","",COUNTIFS('3. Registre des congés'!$A$5:$A$200,$A32,'3. Registre des congés'!$F$5:$F$200,"Approuvé",'3. Registre des congés'!$C$5:$C$200,"&lt;="&amp;('1. Configuration'!$C$9+(43-1)*7+6),'3. Registre des congés'!$D$5:$D$200,"&gt;="&amp;('1. Configuration'!$C$9+(43-1)*7)))</f>
        <v/>
      </c>
      <c r="AS32" s="106">
        <f>IF($A32="","",COUNTIFS('3. Registre des congés'!$A$5:$A$200,$A32,'3. Registre des congés'!$F$5:$F$200,"Approuvé",'3. Registre des congés'!$C$5:$C$200,"&lt;="&amp;('1. Configuration'!$C$9+(44-1)*7+6),'3. Registre des congés'!$D$5:$D$200,"&gt;="&amp;('1. Configuration'!$C$9+(44-1)*7)))</f>
        <v/>
      </c>
      <c r="AT32" s="106">
        <f>IF($A32="","",COUNTIFS('3. Registre des congés'!$A$5:$A$200,$A32,'3. Registre des congés'!$F$5:$F$200,"Approuvé",'3. Registre des congés'!$C$5:$C$200,"&lt;="&amp;('1. Configuration'!$C$9+(45-1)*7+6),'3. Registre des congés'!$D$5:$D$200,"&gt;="&amp;('1. Configuration'!$C$9+(45-1)*7)))</f>
        <v/>
      </c>
      <c r="AU32" s="106">
        <f>IF($A32="","",COUNTIFS('3. Registre des congés'!$A$5:$A$200,$A32,'3. Registre des congés'!$F$5:$F$200,"Approuvé",'3. Registre des congés'!$C$5:$C$200,"&lt;="&amp;('1. Configuration'!$C$9+(46-1)*7+6),'3. Registre des congés'!$D$5:$D$200,"&gt;="&amp;('1. Configuration'!$C$9+(46-1)*7)))</f>
        <v/>
      </c>
      <c r="AV32" s="106">
        <f>IF($A32="","",COUNTIFS('3. Registre des congés'!$A$5:$A$200,$A32,'3. Registre des congés'!$F$5:$F$200,"Approuvé",'3. Registre des congés'!$C$5:$C$200,"&lt;="&amp;('1. Configuration'!$C$9+(47-1)*7+6),'3. Registre des congés'!$D$5:$D$200,"&gt;="&amp;('1. Configuration'!$C$9+(47-1)*7)))</f>
        <v/>
      </c>
      <c r="AW32" s="106">
        <f>IF($A32="","",COUNTIFS('3. Registre des congés'!$A$5:$A$200,$A32,'3. Registre des congés'!$F$5:$F$200,"Approuvé",'3. Registre des congés'!$C$5:$C$200,"&lt;="&amp;('1. Configuration'!$C$9+(48-1)*7+6),'3. Registre des congés'!$D$5:$D$200,"&gt;="&amp;('1. Configuration'!$C$9+(48-1)*7)))</f>
        <v/>
      </c>
      <c r="AX32" s="106">
        <f>IF($A32="","",COUNTIFS('3. Registre des congés'!$A$5:$A$200,$A32,'3. Registre des congés'!$F$5:$F$200,"Approuvé",'3. Registre des congés'!$C$5:$C$200,"&lt;="&amp;('1. Configuration'!$C$9+(49-1)*7+6),'3. Registre des congés'!$D$5:$D$200,"&gt;="&amp;('1. Configuration'!$C$9+(49-1)*7)))</f>
        <v/>
      </c>
      <c r="AY32" s="106">
        <f>IF($A32="","",COUNTIFS('3. Registre des congés'!$A$5:$A$200,$A32,'3. Registre des congés'!$F$5:$F$200,"Approuvé",'3. Registre des congés'!$C$5:$C$200,"&lt;="&amp;('1. Configuration'!$C$9+(50-1)*7+6),'3. Registre des congés'!$D$5:$D$200,"&gt;="&amp;('1. Configuration'!$C$9+(50-1)*7)))</f>
        <v/>
      </c>
      <c r="AZ32" s="106">
        <f>IF($A32="","",COUNTIFS('3. Registre des congés'!$A$5:$A$200,$A32,'3. Registre des congés'!$F$5:$F$200,"Approuvé",'3. Registre des congés'!$C$5:$C$200,"&lt;="&amp;('1. Configuration'!$C$9+(51-1)*7+6),'3. Registre des congés'!$D$5:$D$200,"&gt;="&amp;('1. Configuration'!$C$9+(51-1)*7)))</f>
        <v/>
      </c>
      <c r="BA32" s="106">
        <f>IF($A32="","",COUNTIFS('3. Registre des congés'!$A$5:$A$200,$A32,'3. Registre des congés'!$F$5:$F$200,"Approuvé",'3. Registre des congés'!$C$5:$C$200,"&lt;="&amp;('1. Configuration'!$C$9+(52-1)*7+6),'3. Registre des congés'!$D$5:$D$200,"&gt;="&amp;('1. Configuration'!$C$9+(52-1)*7)))</f>
        <v/>
      </c>
    </row>
    <row r="33" ht="18" customHeight="1" s="55">
      <c r="A33" s="105">
        <f>IF('2. Employés'!A33="","",'2. Employés'!A33)</f>
        <v/>
      </c>
      <c r="B33" s="106">
        <f>IF($A33="","",COUNTIFS('3. Registre des congés'!$A$5:$A$200,$A33,'3. Registre des congés'!$F$5:$F$200,"Approuvé",'3. Registre des congés'!$C$5:$C$200,"&lt;="&amp;('1. Configuration'!$C$9+(1-1)*7+6),'3. Registre des congés'!$D$5:$D$200,"&gt;="&amp;('1. Configuration'!$C$9+(1-1)*7)))</f>
        <v/>
      </c>
      <c r="C33" s="106">
        <f>IF($A33="","",COUNTIFS('3. Registre des congés'!$A$5:$A$200,$A33,'3. Registre des congés'!$F$5:$F$200,"Approuvé",'3. Registre des congés'!$C$5:$C$200,"&lt;="&amp;('1. Configuration'!$C$9+(2-1)*7+6),'3. Registre des congés'!$D$5:$D$200,"&gt;="&amp;('1. Configuration'!$C$9+(2-1)*7)))</f>
        <v/>
      </c>
      <c r="D33" s="106">
        <f>IF($A33="","",COUNTIFS('3. Registre des congés'!$A$5:$A$200,$A33,'3. Registre des congés'!$F$5:$F$200,"Approuvé",'3. Registre des congés'!$C$5:$C$200,"&lt;="&amp;('1. Configuration'!$C$9+(3-1)*7+6),'3. Registre des congés'!$D$5:$D$200,"&gt;="&amp;('1. Configuration'!$C$9+(3-1)*7)))</f>
        <v/>
      </c>
      <c r="E33" s="106">
        <f>IF($A33="","",COUNTIFS('3. Registre des congés'!$A$5:$A$200,$A33,'3. Registre des congés'!$F$5:$F$200,"Approuvé",'3. Registre des congés'!$C$5:$C$200,"&lt;="&amp;('1. Configuration'!$C$9+(4-1)*7+6),'3. Registre des congés'!$D$5:$D$200,"&gt;="&amp;('1. Configuration'!$C$9+(4-1)*7)))</f>
        <v/>
      </c>
      <c r="F33" s="106">
        <f>IF($A33="","",COUNTIFS('3. Registre des congés'!$A$5:$A$200,$A33,'3. Registre des congés'!$F$5:$F$200,"Approuvé",'3. Registre des congés'!$C$5:$C$200,"&lt;="&amp;('1. Configuration'!$C$9+(5-1)*7+6),'3. Registre des congés'!$D$5:$D$200,"&gt;="&amp;('1. Configuration'!$C$9+(5-1)*7)))</f>
        <v/>
      </c>
      <c r="G33" s="106">
        <f>IF($A33="","",COUNTIFS('3. Registre des congés'!$A$5:$A$200,$A33,'3. Registre des congés'!$F$5:$F$200,"Approuvé",'3. Registre des congés'!$C$5:$C$200,"&lt;="&amp;('1. Configuration'!$C$9+(6-1)*7+6),'3. Registre des congés'!$D$5:$D$200,"&gt;="&amp;('1. Configuration'!$C$9+(6-1)*7)))</f>
        <v/>
      </c>
      <c r="H33" s="106">
        <f>IF($A33="","",COUNTIFS('3. Registre des congés'!$A$5:$A$200,$A33,'3. Registre des congés'!$F$5:$F$200,"Approuvé",'3. Registre des congés'!$C$5:$C$200,"&lt;="&amp;('1. Configuration'!$C$9+(7-1)*7+6),'3. Registre des congés'!$D$5:$D$200,"&gt;="&amp;('1. Configuration'!$C$9+(7-1)*7)))</f>
        <v/>
      </c>
      <c r="I33" s="106">
        <f>IF($A33="","",COUNTIFS('3. Registre des congés'!$A$5:$A$200,$A33,'3. Registre des congés'!$F$5:$F$200,"Approuvé",'3. Registre des congés'!$C$5:$C$200,"&lt;="&amp;('1. Configuration'!$C$9+(8-1)*7+6),'3. Registre des congés'!$D$5:$D$200,"&gt;="&amp;('1. Configuration'!$C$9+(8-1)*7)))</f>
        <v/>
      </c>
      <c r="J33" s="106">
        <f>IF($A33="","",COUNTIFS('3. Registre des congés'!$A$5:$A$200,$A33,'3. Registre des congés'!$F$5:$F$200,"Approuvé",'3. Registre des congés'!$C$5:$C$200,"&lt;="&amp;('1. Configuration'!$C$9+(9-1)*7+6),'3. Registre des congés'!$D$5:$D$200,"&gt;="&amp;('1. Configuration'!$C$9+(9-1)*7)))</f>
        <v/>
      </c>
      <c r="K33" s="106">
        <f>IF($A33="","",COUNTIFS('3. Registre des congés'!$A$5:$A$200,$A33,'3. Registre des congés'!$F$5:$F$200,"Approuvé",'3. Registre des congés'!$C$5:$C$200,"&lt;="&amp;('1. Configuration'!$C$9+(10-1)*7+6),'3. Registre des congés'!$D$5:$D$200,"&gt;="&amp;('1. Configuration'!$C$9+(10-1)*7)))</f>
        <v/>
      </c>
      <c r="L33" s="106">
        <f>IF($A33="","",COUNTIFS('3. Registre des congés'!$A$5:$A$200,$A33,'3. Registre des congés'!$F$5:$F$200,"Approuvé",'3. Registre des congés'!$C$5:$C$200,"&lt;="&amp;('1. Configuration'!$C$9+(11-1)*7+6),'3. Registre des congés'!$D$5:$D$200,"&gt;="&amp;('1. Configuration'!$C$9+(11-1)*7)))</f>
        <v/>
      </c>
      <c r="M33" s="106">
        <f>IF($A33="","",COUNTIFS('3. Registre des congés'!$A$5:$A$200,$A33,'3. Registre des congés'!$F$5:$F$200,"Approuvé",'3. Registre des congés'!$C$5:$C$200,"&lt;="&amp;('1. Configuration'!$C$9+(12-1)*7+6),'3. Registre des congés'!$D$5:$D$200,"&gt;="&amp;('1. Configuration'!$C$9+(12-1)*7)))</f>
        <v/>
      </c>
      <c r="N33" s="106">
        <f>IF($A33="","",COUNTIFS('3. Registre des congés'!$A$5:$A$200,$A33,'3. Registre des congés'!$F$5:$F$200,"Approuvé",'3. Registre des congés'!$C$5:$C$200,"&lt;="&amp;('1. Configuration'!$C$9+(13-1)*7+6),'3. Registre des congés'!$D$5:$D$200,"&gt;="&amp;('1. Configuration'!$C$9+(13-1)*7)))</f>
        <v/>
      </c>
      <c r="O33" s="106">
        <f>IF($A33="","",COUNTIFS('3. Registre des congés'!$A$5:$A$200,$A33,'3. Registre des congés'!$F$5:$F$200,"Approuvé",'3. Registre des congés'!$C$5:$C$200,"&lt;="&amp;('1. Configuration'!$C$9+(14-1)*7+6),'3. Registre des congés'!$D$5:$D$200,"&gt;="&amp;('1. Configuration'!$C$9+(14-1)*7)))</f>
        <v/>
      </c>
      <c r="P33" s="106">
        <f>IF($A33="","",COUNTIFS('3. Registre des congés'!$A$5:$A$200,$A33,'3. Registre des congés'!$F$5:$F$200,"Approuvé",'3. Registre des congés'!$C$5:$C$200,"&lt;="&amp;('1. Configuration'!$C$9+(15-1)*7+6),'3. Registre des congés'!$D$5:$D$200,"&gt;="&amp;('1. Configuration'!$C$9+(15-1)*7)))</f>
        <v/>
      </c>
      <c r="Q33" s="106">
        <f>IF($A33="","",COUNTIFS('3. Registre des congés'!$A$5:$A$200,$A33,'3. Registre des congés'!$F$5:$F$200,"Approuvé",'3. Registre des congés'!$C$5:$C$200,"&lt;="&amp;('1. Configuration'!$C$9+(16-1)*7+6),'3. Registre des congés'!$D$5:$D$200,"&gt;="&amp;('1. Configuration'!$C$9+(16-1)*7)))</f>
        <v/>
      </c>
      <c r="R33" s="106">
        <f>IF($A33="","",COUNTIFS('3. Registre des congés'!$A$5:$A$200,$A33,'3. Registre des congés'!$F$5:$F$200,"Approuvé",'3. Registre des congés'!$C$5:$C$200,"&lt;="&amp;('1. Configuration'!$C$9+(17-1)*7+6),'3. Registre des congés'!$D$5:$D$200,"&gt;="&amp;('1. Configuration'!$C$9+(17-1)*7)))</f>
        <v/>
      </c>
      <c r="S33" s="106">
        <f>IF($A33="","",COUNTIFS('3. Registre des congés'!$A$5:$A$200,$A33,'3. Registre des congés'!$F$5:$F$200,"Approuvé",'3. Registre des congés'!$C$5:$C$200,"&lt;="&amp;('1. Configuration'!$C$9+(18-1)*7+6),'3. Registre des congés'!$D$5:$D$200,"&gt;="&amp;('1. Configuration'!$C$9+(18-1)*7)))</f>
        <v/>
      </c>
      <c r="T33" s="106">
        <f>IF($A33="","",COUNTIFS('3. Registre des congés'!$A$5:$A$200,$A33,'3. Registre des congés'!$F$5:$F$200,"Approuvé",'3. Registre des congés'!$C$5:$C$200,"&lt;="&amp;('1. Configuration'!$C$9+(19-1)*7+6),'3. Registre des congés'!$D$5:$D$200,"&gt;="&amp;('1. Configuration'!$C$9+(19-1)*7)))</f>
        <v/>
      </c>
      <c r="U33" s="106">
        <f>IF($A33="","",COUNTIFS('3. Registre des congés'!$A$5:$A$200,$A33,'3. Registre des congés'!$F$5:$F$200,"Approuvé",'3. Registre des congés'!$C$5:$C$200,"&lt;="&amp;('1. Configuration'!$C$9+(20-1)*7+6),'3. Registre des congés'!$D$5:$D$200,"&gt;="&amp;('1. Configuration'!$C$9+(20-1)*7)))</f>
        <v/>
      </c>
      <c r="V33" s="106">
        <f>IF($A33="","",COUNTIFS('3. Registre des congés'!$A$5:$A$200,$A33,'3. Registre des congés'!$F$5:$F$200,"Approuvé",'3. Registre des congés'!$C$5:$C$200,"&lt;="&amp;('1. Configuration'!$C$9+(21-1)*7+6),'3. Registre des congés'!$D$5:$D$200,"&gt;="&amp;('1. Configuration'!$C$9+(21-1)*7)))</f>
        <v/>
      </c>
      <c r="W33" s="106">
        <f>IF($A33="","",COUNTIFS('3. Registre des congés'!$A$5:$A$200,$A33,'3. Registre des congés'!$F$5:$F$200,"Approuvé",'3. Registre des congés'!$C$5:$C$200,"&lt;="&amp;('1. Configuration'!$C$9+(22-1)*7+6),'3. Registre des congés'!$D$5:$D$200,"&gt;="&amp;('1. Configuration'!$C$9+(22-1)*7)))</f>
        <v/>
      </c>
      <c r="X33" s="106">
        <f>IF($A33="","",COUNTIFS('3. Registre des congés'!$A$5:$A$200,$A33,'3. Registre des congés'!$F$5:$F$200,"Approuvé",'3. Registre des congés'!$C$5:$C$200,"&lt;="&amp;('1. Configuration'!$C$9+(23-1)*7+6),'3. Registre des congés'!$D$5:$D$200,"&gt;="&amp;('1. Configuration'!$C$9+(23-1)*7)))</f>
        <v/>
      </c>
      <c r="Y33" s="106">
        <f>IF($A33="","",COUNTIFS('3. Registre des congés'!$A$5:$A$200,$A33,'3. Registre des congés'!$F$5:$F$200,"Approuvé",'3. Registre des congés'!$C$5:$C$200,"&lt;="&amp;('1. Configuration'!$C$9+(24-1)*7+6),'3. Registre des congés'!$D$5:$D$200,"&gt;="&amp;('1. Configuration'!$C$9+(24-1)*7)))</f>
        <v/>
      </c>
      <c r="Z33" s="106">
        <f>IF($A33="","",COUNTIFS('3. Registre des congés'!$A$5:$A$200,$A33,'3. Registre des congés'!$F$5:$F$200,"Approuvé",'3. Registre des congés'!$C$5:$C$200,"&lt;="&amp;('1. Configuration'!$C$9+(25-1)*7+6),'3. Registre des congés'!$D$5:$D$200,"&gt;="&amp;('1. Configuration'!$C$9+(25-1)*7)))</f>
        <v/>
      </c>
      <c r="AA33" s="106">
        <f>IF($A33="","",COUNTIFS('3. Registre des congés'!$A$5:$A$200,$A33,'3. Registre des congés'!$F$5:$F$200,"Approuvé",'3. Registre des congés'!$C$5:$C$200,"&lt;="&amp;('1. Configuration'!$C$9+(26-1)*7+6),'3. Registre des congés'!$D$5:$D$200,"&gt;="&amp;('1. Configuration'!$C$9+(26-1)*7)))</f>
        <v/>
      </c>
      <c r="AB33" s="106">
        <f>IF($A33="","",COUNTIFS('3. Registre des congés'!$A$5:$A$200,$A33,'3. Registre des congés'!$F$5:$F$200,"Approuvé",'3. Registre des congés'!$C$5:$C$200,"&lt;="&amp;('1. Configuration'!$C$9+(27-1)*7+6),'3. Registre des congés'!$D$5:$D$200,"&gt;="&amp;('1. Configuration'!$C$9+(27-1)*7)))</f>
        <v/>
      </c>
      <c r="AC33" s="106">
        <f>IF($A33="","",COUNTIFS('3. Registre des congés'!$A$5:$A$200,$A33,'3. Registre des congés'!$F$5:$F$200,"Approuvé",'3. Registre des congés'!$C$5:$C$200,"&lt;="&amp;('1. Configuration'!$C$9+(28-1)*7+6),'3. Registre des congés'!$D$5:$D$200,"&gt;="&amp;('1. Configuration'!$C$9+(28-1)*7)))</f>
        <v/>
      </c>
      <c r="AD33" s="106">
        <f>IF($A33="","",COUNTIFS('3. Registre des congés'!$A$5:$A$200,$A33,'3. Registre des congés'!$F$5:$F$200,"Approuvé",'3. Registre des congés'!$C$5:$C$200,"&lt;="&amp;('1. Configuration'!$C$9+(29-1)*7+6),'3. Registre des congés'!$D$5:$D$200,"&gt;="&amp;('1. Configuration'!$C$9+(29-1)*7)))</f>
        <v/>
      </c>
      <c r="AE33" s="106">
        <f>IF($A33="","",COUNTIFS('3. Registre des congés'!$A$5:$A$200,$A33,'3. Registre des congés'!$F$5:$F$200,"Approuvé",'3. Registre des congés'!$C$5:$C$200,"&lt;="&amp;('1. Configuration'!$C$9+(30-1)*7+6),'3. Registre des congés'!$D$5:$D$200,"&gt;="&amp;('1. Configuration'!$C$9+(30-1)*7)))</f>
        <v/>
      </c>
      <c r="AF33" s="106">
        <f>IF($A33="","",COUNTIFS('3. Registre des congés'!$A$5:$A$200,$A33,'3. Registre des congés'!$F$5:$F$200,"Approuvé",'3. Registre des congés'!$C$5:$C$200,"&lt;="&amp;('1. Configuration'!$C$9+(31-1)*7+6),'3. Registre des congés'!$D$5:$D$200,"&gt;="&amp;('1. Configuration'!$C$9+(31-1)*7)))</f>
        <v/>
      </c>
      <c r="AG33" s="106">
        <f>IF($A33="","",COUNTIFS('3. Registre des congés'!$A$5:$A$200,$A33,'3. Registre des congés'!$F$5:$F$200,"Approuvé",'3. Registre des congés'!$C$5:$C$200,"&lt;="&amp;('1. Configuration'!$C$9+(32-1)*7+6),'3. Registre des congés'!$D$5:$D$200,"&gt;="&amp;('1. Configuration'!$C$9+(32-1)*7)))</f>
        <v/>
      </c>
      <c r="AH33" s="106">
        <f>IF($A33="","",COUNTIFS('3. Registre des congés'!$A$5:$A$200,$A33,'3. Registre des congés'!$F$5:$F$200,"Approuvé",'3. Registre des congés'!$C$5:$C$200,"&lt;="&amp;('1. Configuration'!$C$9+(33-1)*7+6),'3. Registre des congés'!$D$5:$D$200,"&gt;="&amp;('1. Configuration'!$C$9+(33-1)*7)))</f>
        <v/>
      </c>
      <c r="AI33" s="106">
        <f>IF($A33="","",COUNTIFS('3. Registre des congés'!$A$5:$A$200,$A33,'3. Registre des congés'!$F$5:$F$200,"Approuvé",'3. Registre des congés'!$C$5:$C$200,"&lt;="&amp;('1. Configuration'!$C$9+(34-1)*7+6),'3. Registre des congés'!$D$5:$D$200,"&gt;="&amp;('1. Configuration'!$C$9+(34-1)*7)))</f>
        <v/>
      </c>
      <c r="AJ33" s="106">
        <f>IF($A33="","",COUNTIFS('3. Registre des congés'!$A$5:$A$200,$A33,'3. Registre des congés'!$F$5:$F$200,"Approuvé",'3. Registre des congés'!$C$5:$C$200,"&lt;="&amp;('1. Configuration'!$C$9+(35-1)*7+6),'3. Registre des congés'!$D$5:$D$200,"&gt;="&amp;('1. Configuration'!$C$9+(35-1)*7)))</f>
        <v/>
      </c>
      <c r="AK33" s="106">
        <f>IF($A33="","",COUNTIFS('3. Registre des congés'!$A$5:$A$200,$A33,'3. Registre des congés'!$F$5:$F$200,"Approuvé",'3. Registre des congés'!$C$5:$C$200,"&lt;="&amp;('1. Configuration'!$C$9+(36-1)*7+6),'3. Registre des congés'!$D$5:$D$200,"&gt;="&amp;('1. Configuration'!$C$9+(36-1)*7)))</f>
        <v/>
      </c>
      <c r="AL33" s="106">
        <f>IF($A33="","",COUNTIFS('3. Registre des congés'!$A$5:$A$200,$A33,'3. Registre des congés'!$F$5:$F$200,"Approuvé",'3. Registre des congés'!$C$5:$C$200,"&lt;="&amp;('1. Configuration'!$C$9+(37-1)*7+6),'3. Registre des congés'!$D$5:$D$200,"&gt;="&amp;('1. Configuration'!$C$9+(37-1)*7)))</f>
        <v/>
      </c>
      <c r="AM33" s="106">
        <f>IF($A33="","",COUNTIFS('3. Registre des congés'!$A$5:$A$200,$A33,'3. Registre des congés'!$F$5:$F$200,"Approuvé",'3. Registre des congés'!$C$5:$C$200,"&lt;="&amp;('1. Configuration'!$C$9+(38-1)*7+6),'3. Registre des congés'!$D$5:$D$200,"&gt;="&amp;('1. Configuration'!$C$9+(38-1)*7)))</f>
        <v/>
      </c>
      <c r="AN33" s="106">
        <f>IF($A33="","",COUNTIFS('3. Registre des congés'!$A$5:$A$200,$A33,'3. Registre des congés'!$F$5:$F$200,"Approuvé",'3. Registre des congés'!$C$5:$C$200,"&lt;="&amp;('1. Configuration'!$C$9+(39-1)*7+6),'3. Registre des congés'!$D$5:$D$200,"&gt;="&amp;('1. Configuration'!$C$9+(39-1)*7)))</f>
        <v/>
      </c>
      <c r="AO33" s="106">
        <f>IF($A33="","",COUNTIFS('3. Registre des congés'!$A$5:$A$200,$A33,'3. Registre des congés'!$F$5:$F$200,"Approuvé",'3. Registre des congés'!$C$5:$C$200,"&lt;="&amp;('1. Configuration'!$C$9+(40-1)*7+6),'3. Registre des congés'!$D$5:$D$200,"&gt;="&amp;('1. Configuration'!$C$9+(40-1)*7)))</f>
        <v/>
      </c>
      <c r="AP33" s="106">
        <f>IF($A33="","",COUNTIFS('3. Registre des congés'!$A$5:$A$200,$A33,'3. Registre des congés'!$F$5:$F$200,"Approuvé",'3. Registre des congés'!$C$5:$C$200,"&lt;="&amp;('1. Configuration'!$C$9+(41-1)*7+6),'3. Registre des congés'!$D$5:$D$200,"&gt;="&amp;('1. Configuration'!$C$9+(41-1)*7)))</f>
        <v/>
      </c>
      <c r="AQ33" s="106">
        <f>IF($A33="","",COUNTIFS('3. Registre des congés'!$A$5:$A$200,$A33,'3. Registre des congés'!$F$5:$F$200,"Approuvé",'3. Registre des congés'!$C$5:$C$200,"&lt;="&amp;('1. Configuration'!$C$9+(42-1)*7+6),'3. Registre des congés'!$D$5:$D$200,"&gt;="&amp;('1. Configuration'!$C$9+(42-1)*7)))</f>
        <v/>
      </c>
      <c r="AR33" s="106">
        <f>IF($A33="","",COUNTIFS('3. Registre des congés'!$A$5:$A$200,$A33,'3. Registre des congés'!$F$5:$F$200,"Approuvé",'3. Registre des congés'!$C$5:$C$200,"&lt;="&amp;('1. Configuration'!$C$9+(43-1)*7+6),'3. Registre des congés'!$D$5:$D$200,"&gt;="&amp;('1. Configuration'!$C$9+(43-1)*7)))</f>
        <v/>
      </c>
      <c r="AS33" s="106">
        <f>IF($A33="","",COUNTIFS('3. Registre des congés'!$A$5:$A$200,$A33,'3. Registre des congés'!$F$5:$F$200,"Approuvé",'3. Registre des congés'!$C$5:$C$200,"&lt;="&amp;('1. Configuration'!$C$9+(44-1)*7+6),'3. Registre des congés'!$D$5:$D$200,"&gt;="&amp;('1. Configuration'!$C$9+(44-1)*7)))</f>
        <v/>
      </c>
      <c r="AT33" s="106">
        <f>IF($A33="","",COUNTIFS('3. Registre des congés'!$A$5:$A$200,$A33,'3. Registre des congés'!$F$5:$F$200,"Approuvé",'3. Registre des congés'!$C$5:$C$200,"&lt;="&amp;('1. Configuration'!$C$9+(45-1)*7+6),'3. Registre des congés'!$D$5:$D$200,"&gt;="&amp;('1. Configuration'!$C$9+(45-1)*7)))</f>
        <v/>
      </c>
      <c r="AU33" s="106">
        <f>IF($A33="","",COUNTIFS('3. Registre des congés'!$A$5:$A$200,$A33,'3. Registre des congés'!$F$5:$F$200,"Approuvé",'3. Registre des congés'!$C$5:$C$200,"&lt;="&amp;('1. Configuration'!$C$9+(46-1)*7+6),'3. Registre des congés'!$D$5:$D$200,"&gt;="&amp;('1. Configuration'!$C$9+(46-1)*7)))</f>
        <v/>
      </c>
      <c r="AV33" s="106">
        <f>IF($A33="","",COUNTIFS('3. Registre des congés'!$A$5:$A$200,$A33,'3. Registre des congés'!$F$5:$F$200,"Approuvé",'3. Registre des congés'!$C$5:$C$200,"&lt;="&amp;('1. Configuration'!$C$9+(47-1)*7+6),'3. Registre des congés'!$D$5:$D$200,"&gt;="&amp;('1. Configuration'!$C$9+(47-1)*7)))</f>
        <v/>
      </c>
      <c r="AW33" s="106">
        <f>IF($A33="","",COUNTIFS('3. Registre des congés'!$A$5:$A$200,$A33,'3. Registre des congés'!$F$5:$F$200,"Approuvé",'3. Registre des congés'!$C$5:$C$200,"&lt;="&amp;('1. Configuration'!$C$9+(48-1)*7+6),'3. Registre des congés'!$D$5:$D$200,"&gt;="&amp;('1. Configuration'!$C$9+(48-1)*7)))</f>
        <v/>
      </c>
      <c r="AX33" s="106">
        <f>IF($A33="","",COUNTIFS('3. Registre des congés'!$A$5:$A$200,$A33,'3. Registre des congés'!$F$5:$F$200,"Approuvé",'3. Registre des congés'!$C$5:$C$200,"&lt;="&amp;('1. Configuration'!$C$9+(49-1)*7+6),'3. Registre des congés'!$D$5:$D$200,"&gt;="&amp;('1. Configuration'!$C$9+(49-1)*7)))</f>
        <v/>
      </c>
      <c r="AY33" s="106">
        <f>IF($A33="","",COUNTIFS('3. Registre des congés'!$A$5:$A$200,$A33,'3. Registre des congés'!$F$5:$F$200,"Approuvé",'3. Registre des congés'!$C$5:$C$200,"&lt;="&amp;('1. Configuration'!$C$9+(50-1)*7+6),'3. Registre des congés'!$D$5:$D$200,"&gt;="&amp;('1. Configuration'!$C$9+(50-1)*7)))</f>
        <v/>
      </c>
      <c r="AZ33" s="106">
        <f>IF($A33="","",COUNTIFS('3. Registre des congés'!$A$5:$A$200,$A33,'3. Registre des congés'!$F$5:$F$200,"Approuvé",'3. Registre des congés'!$C$5:$C$200,"&lt;="&amp;('1. Configuration'!$C$9+(51-1)*7+6),'3. Registre des congés'!$D$5:$D$200,"&gt;="&amp;('1. Configuration'!$C$9+(51-1)*7)))</f>
        <v/>
      </c>
      <c r="BA33" s="106">
        <f>IF($A33="","",COUNTIFS('3. Registre des congés'!$A$5:$A$200,$A33,'3. Registre des congés'!$F$5:$F$200,"Approuvé",'3. Registre des congés'!$C$5:$C$200,"&lt;="&amp;('1. Configuration'!$C$9+(52-1)*7+6),'3. Registre des congés'!$D$5:$D$200,"&gt;="&amp;('1. Configuration'!$C$9+(52-1)*7)))</f>
        <v/>
      </c>
    </row>
    <row r="34" ht="18" customHeight="1" s="55">
      <c r="A34" s="105">
        <f>IF('2. Employés'!A34="","",'2. Employés'!A34)</f>
        <v/>
      </c>
      <c r="B34" s="106">
        <f>IF($A34="","",COUNTIFS('3. Registre des congés'!$A$5:$A$200,$A34,'3. Registre des congés'!$F$5:$F$200,"Approuvé",'3. Registre des congés'!$C$5:$C$200,"&lt;="&amp;('1. Configuration'!$C$9+(1-1)*7+6),'3. Registre des congés'!$D$5:$D$200,"&gt;="&amp;('1. Configuration'!$C$9+(1-1)*7)))</f>
        <v/>
      </c>
      <c r="C34" s="106">
        <f>IF($A34="","",COUNTIFS('3. Registre des congés'!$A$5:$A$200,$A34,'3. Registre des congés'!$F$5:$F$200,"Approuvé",'3. Registre des congés'!$C$5:$C$200,"&lt;="&amp;('1. Configuration'!$C$9+(2-1)*7+6),'3. Registre des congés'!$D$5:$D$200,"&gt;="&amp;('1. Configuration'!$C$9+(2-1)*7)))</f>
        <v/>
      </c>
      <c r="D34" s="106">
        <f>IF($A34="","",COUNTIFS('3. Registre des congés'!$A$5:$A$200,$A34,'3. Registre des congés'!$F$5:$F$200,"Approuvé",'3. Registre des congés'!$C$5:$C$200,"&lt;="&amp;('1. Configuration'!$C$9+(3-1)*7+6),'3. Registre des congés'!$D$5:$D$200,"&gt;="&amp;('1. Configuration'!$C$9+(3-1)*7)))</f>
        <v/>
      </c>
      <c r="E34" s="106">
        <f>IF($A34="","",COUNTIFS('3. Registre des congés'!$A$5:$A$200,$A34,'3. Registre des congés'!$F$5:$F$200,"Approuvé",'3. Registre des congés'!$C$5:$C$200,"&lt;="&amp;('1. Configuration'!$C$9+(4-1)*7+6),'3. Registre des congés'!$D$5:$D$200,"&gt;="&amp;('1. Configuration'!$C$9+(4-1)*7)))</f>
        <v/>
      </c>
      <c r="F34" s="106">
        <f>IF($A34="","",COUNTIFS('3. Registre des congés'!$A$5:$A$200,$A34,'3. Registre des congés'!$F$5:$F$200,"Approuvé",'3. Registre des congés'!$C$5:$C$200,"&lt;="&amp;('1. Configuration'!$C$9+(5-1)*7+6),'3. Registre des congés'!$D$5:$D$200,"&gt;="&amp;('1. Configuration'!$C$9+(5-1)*7)))</f>
        <v/>
      </c>
      <c r="G34" s="106">
        <f>IF($A34="","",COUNTIFS('3. Registre des congés'!$A$5:$A$200,$A34,'3. Registre des congés'!$F$5:$F$200,"Approuvé",'3. Registre des congés'!$C$5:$C$200,"&lt;="&amp;('1. Configuration'!$C$9+(6-1)*7+6),'3. Registre des congés'!$D$5:$D$200,"&gt;="&amp;('1. Configuration'!$C$9+(6-1)*7)))</f>
        <v/>
      </c>
      <c r="H34" s="106">
        <f>IF($A34="","",COUNTIFS('3. Registre des congés'!$A$5:$A$200,$A34,'3. Registre des congés'!$F$5:$F$200,"Approuvé",'3. Registre des congés'!$C$5:$C$200,"&lt;="&amp;('1. Configuration'!$C$9+(7-1)*7+6),'3. Registre des congés'!$D$5:$D$200,"&gt;="&amp;('1. Configuration'!$C$9+(7-1)*7)))</f>
        <v/>
      </c>
      <c r="I34" s="106">
        <f>IF($A34="","",COUNTIFS('3. Registre des congés'!$A$5:$A$200,$A34,'3. Registre des congés'!$F$5:$F$200,"Approuvé",'3. Registre des congés'!$C$5:$C$200,"&lt;="&amp;('1. Configuration'!$C$9+(8-1)*7+6),'3. Registre des congés'!$D$5:$D$200,"&gt;="&amp;('1. Configuration'!$C$9+(8-1)*7)))</f>
        <v/>
      </c>
      <c r="J34" s="106">
        <f>IF($A34="","",COUNTIFS('3. Registre des congés'!$A$5:$A$200,$A34,'3. Registre des congés'!$F$5:$F$200,"Approuvé",'3. Registre des congés'!$C$5:$C$200,"&lt;="&amp;('1. Configuration'!$C$9+(9-1)*7+6),'3. Registre des congés'!$D$5:$D$200,"&gt;="&amp;('1. Configuration'!$C$9+(9-1)*7)))</f>
        <v/>
      </c>
      <c r="K34" s="106">
        <f>IF($A34="","",COUNTIFS('3. Registre des congés'!$A$5:$A$200,$A34,'3. Registre des congés'!$F$5:$F$200,"Approuvé",'3. Registre des congés'!$C$5:$C$200,"&lt;="&amp;('1. Configuration'!$C$9+(10-1)*7+6),'3. Registre des congés'!$D$5:$D$200,"&gt;="&amp;('1. Configuration'!$C$9+(10-1)*7)))</f>
        <v/>
      </c>
      <c r="L34" s="106">
        <f>IF($A34="","",COUNTIFS('3. Registre des congés'!$A$5:$A$200,$A34,'3. Registre des congés'!$F$5:$F$200,"Approuvé",'3. Registre des congés'!$C$5:$C$200,"&lt;="&amp;('1. Configuration'!$C$9+(11-1)*7+6),'3. Registre des congés'!$D$5:$D$200,"&gt;="&amp;('1. Configuration'!$C$9+(11-1)*7)))</f>
        <v/>
      </c>
      <c r="M34" s="106">
        <f>IF($A34="","",COUNTIFS('3. Registre des congés'!$A$5:$A$200,$A34,'3. Registre des congés'!$F$5:$F$200,"Approuvé",'3. Registre des congés'!$C$5:$C$200,"&lt;="&amp;('1. Configuration'!$C$9+(12-1)*7+6),'3. Registre des congés'!$D$5:$D$200,"&gt;="&amp;('1. Configuration'!$C$9+(12-1)*7)))</f>
        <v/>
      </c>
      <c r="N34" s="106">
        <f>IF($A34="","",COUNTIFS('3. Registre des congés'!$A$5:$A$200,$A34,'3. Registre des congés'!$F$5:$F$200,"Approuvé",'3. Registre des congés'!$C$5:$C$200,"&lt;="&amp;('1. Configuration'!$C$9+(13-1)*7+6),'3. Registre des congés'!$D$5:$D$200,"&gt;="&amp;('1. Configuration'!$C$9+(13-1)*7)))</f>
        <v/>
      </c>
      <c r="O34" s="106">
        <f>IF($A34="","",COUNTIFS('3. Registre des congés'!$A$5:$A$200,$A34,'3. Registre des congés'!$F$5:$F$200,"Approuvé",'3. Registre des congés'!$C$5:$C$200,"&lt;="&amp;('1. Configuration'!$C$9+(14-1)*7+6),'3. Registre des congés'!$D$5:$D$200,"&gt;="&amp;('1. Configuration'!$C$9+(14-1)*7)))</f>
        <v/>
      </c>
      <c r="P34" s="106">
        <f>IF($A34="","",COUNTIFS('3. Registre des congés'!$A$5:$A$200,$A34,'3. Registre des congés'!$F$5:$F$200,"Approuvé",'3. Registre des congés'!$C$5:$C$200,"&lt;="&amp;('1. Configuration'!$C$9+(15-1)*7+6),'3. Registre des congés'!$D$5:$D$200,"&gt;="&amp;('1. Configuration'!$C$9+(15-1)*7)))</f>
        <v/>
      </c>
      <c r="Q34" s="106">
        <f>IF($A34="","",COUNTIFS('3. Registre des congés'!$A$5:$A$200,$A34,'3. Registre des congés'!$F$5:$F$200,"Approuvé",'3. Registre des congés'!$C$5:$C$200,"&lt;="&amp;('1. Configuration'!$C$9+(16-1)*7+6),'3. Registre des congés'!$D$5:$D$200,"&gt;="&amp;('1. Configuration'!$C$9+(16-1)*7)))</f>
        <v/>
      </c>
      <c r="R34" s="106">
        <f>IF($A34="","",COUNTIFS('3. Registre des congés'!$A$5:$A$200,$A34,'3. Registre des congés'!$F$5:$F$200,"Approuvé",'3. Registre des congés'!$C$5:$C$200,"&lt;="&amp;('1. Configuration'!$C$9+(17-1)*7+6),'3. Registre des congés'!$D$5:$D$200,"&gt;="&amp;('1. Configuration'!$C$9+(17-1)*7)))</f>
        <v/>
      </c>
      <c r="S34" s="106">
        <f>IF($A34="","",COUNTIFS('3. Registre des congés'!$A$5:$A$200,$A34,'3. Registre des congés'!$F$5:$F$200,"Approuvé",'3. Registre des congés'!$C$5:$C$200,"&lt;="&amp;('1. Configuration'!$C$9+(18-1)*7+6),'3. Registre des congés'!$D$5:$D$200,"&gt;="&amp;('1. Configuration'!$C$9+(18-1)*7)))</f>
        <v/>
      </c>
      <c r="T34" s="106">
        <f>IF($A34="","",COUNTIFS('3. Registre des congés'!$A$5:$A$200,$A34,'3. Registre des congés'!$F$5:$F$200,"Approuvé",'3. Registre des congés'!$C$5:$C$200,"&lt;="&amp;('1. Configuration'!$C$9+(19-1)*7+6),'3. Registre des congés'!$D$5:$D$200,"&gt;="&amp;('1. Configuration'!$C$9+(19-1)*7)))</f>
        <v/>
      </c>
      <c r="U34" s="106">
        <f>IF($A34="","",COUNTIFS('3. Registre des congés'!$A$5:$A$200,$A34,'3. Registre des congés'!$F$5:$F$200,"Approuvé",'3. Registre des congés'!$C$5:$C$200,"&lt;="&amp;('1. Configuration'!$C$9+(20-1)*7+6),'3. Registre des congés'!$D$5:$D$200,"&gt;="&amp;('1. Configuration'!$C$9+(20-1)*7)))</f>
        <v/>
      </c>
      <c r="V34" s="106">
        <f>IF($A34="","",COUNTIFS('3. Registre des congés'!$A$5:$A$200,$A34,'3. Registre des congés'!$F$5:$F$200,"Approuvé",'3. Registre des congés'!$C$5:$C$200,"&lt;="&amp;('1. Configuration'!$C$9+(21-1)*7+6),'3. Registre des congés'!$D$5:$D$200,"&gt;="&amp;('1. Configuration'!$C$9+(21-1)*7)))</f>
        <v/>
      </c>
      <c r="W34" s="106">
        <f>IF($A34="","",COUNTIFS('3. Registre des congés'!$A$5:$A$200,$A34,'3. Registre des congés'!$F$5:$F$200,"Approuvé",'3. Registre des congés'!$C$5:$C$200,"&lt;="&amp;('1. Configuration'!$C$9+(22-1)*7+6),'3. Registre des congés'!$D$5:$D$200,"&gt;="&amp;('1. Configuration'!$C$9+(22-1)*7)))</f>
        <v/>
      </c>
      <c r="X34" s="106">
        <f>IF($A34="","",COUNTIFS('3. Registre des congés'!$A$5:$A$200,$A34,'3. Registre des congés'!$F$5:$F$200,"Approuvé",'3. Registre des congés'!$C$5:$C$200,"&lt;="&amp;('1. Configuration'!$C$9+(23-1)*7+6),'3. Registre des congés'!$D$5:$D$200,"&gt;="&amp;('1. Configuration'!$C$9+(23-1)*7)))</f>
        <v/>
      </c>
      <c r="Y34" s="106">
        <f>IF($A34="","",COUNTIFS('3. Registre des congés'!$A$5:$A$200,$A34,'3. Registre des congés'!$F$5:$F$200,"Approuvé",'3. Registre des congés'!$C$5:$C$200,"&lt;="&amp;('1. Configuration'!$C$9+(24-1)*7+6),'3. Registre des congés'!$D$5:$D$200,"&gt;="&amp;('1. Configuration'!$C$9+(24-1)*7)))</f>
        <v/>
      </c>
      <c r="Z34" s="106">
        <f>IF($A34="","",COUNTIFS('3. Registre des congés'!$A$5:$A$200,$A34,'3. Registre des congés'!$F$5:$F$200,"Approuvé",'3. Registre des congés'!$C$5:$C$200,"&lt;="&amp;('1. Configuration'!$C$9+(25-1)*7+6),'3. Registre des congés'!$D$5:$D$200,"&gt;="&amp;('1. Configuration'!$C$9+(25-1)*7)))</f>
        <v/>
      </c>
      <c r="AA34" s="106">
        <f>IF($A34="","",COUNTIFS('3. Registre des congés'!$A$5:$A$200,$A34,'3. Registre des congés'!$F$5:$F$200,"Approuvé",'3. Registre des congés'!$C$5:$C$200,"&lt;="&amp;('1. Configuration'!$C$9+(26-1)*7+6),'3. Registre des congés'!$D$5:$D$200,"&gt;="&amp;('1. Configuration'!$C$9+(26-1)*7)))</f>
        <v/>
      </c>
      <c r="AB34" s="106">
        <f>IF($A34="","",COUNTIFS('3. Registre des congés'!$A$5:$A$200,$A34,'3. Registre des congés'!$F$5:$F$200,"Approuvé",'3. Registre des congés'!$C$5:$C$200,"&lt;="&amp;('1. Configuration'!$C$9+(27-1)*7+6),'3. Registre des congés'!$D$5:$D$200,"&gt;="&amp;('1. Configuration'!$C$9+(27-1)*7)))</f>
        <v/>
      </c>
      <c r="AC34" s="106">
        <f>IF($A34="","",COUNTIFS('3. Registre des congés'!$A$5:$A$200,$A34,'3. Registre des congés'!$F$5:$F$200,"Approuvé",'3. Registre des congés'!$C$5:$C$200,"&lt;="&amp;('1. Configuration'!$C$9+(28-1)*7+6),'3. Registre des congés'!$D$5:$D$200,"&gt;="&amp;('1. Configuration'!$C$9+(28-1)*7)))</f>
        <v/>
      </c>
      <c r="AD34" s="106">
        <f>IF($A34="","",COUNTIFS('3. Registre des congés'!$A$5:$A$200,$A34,'3. Registre des congés'!$F$5:$F$200,"Approuvé",'3. Registre des congés'!$C$5:$C$200,"&lt;="&amp;('1. Configuration'!$C$9+(29-1)*7+6),'3. Registre des congés'!$D$5:$D$200,"&gt;="&amp;('1. Configuration'!$C$9+(29-1)*7)))</f>
        <v/>
      </c>
      <c r="AE34" s="106">
        <f>IF($A34="","",COUNTIFS('3. Registre des congés'!$A$5:$A$200,$A34,'3. Registre des congés'!$F$5:$F$200,"Approuvé",'3. Registre des congés'!$C$5:$C$200,"&lt;="&amp;('1. Configuration'!$C$9+(30-1)*7+6),'3. Registre des congés'!$D$5:$D$200,"&gt;="&amp;('1. Configuration'!$C$9+(30-1)*7)))</f>
        <v/>
      </c>
      <c r="AF34" s="106">
        <f>IF($A34="","",COUNTIFS('3. Registre des congés'!$A$5:$A$200,$A34,'3. Registre des congés'!$F$5:$F$200,"Approuvé",'3. Registre des congés'!$C$5:$C$200,"&lt;="&amp;('1. Configuration'!$C$9+(31-1)*7+6),'3. Registre des congés'!$D$5:$D$200,"&gt;="&amp;('1. Configuration'!$C$9+(31-1)*7)))</f>
        <v/>
      </c>
      <c r="AG34" s="106">
        <f>IF($A34="","",COUNTIFS('3. Registre des congés'!$A$5:$A$200,$A34,'3. Registre des congés'!$F$5:$F$200,"Approuvé",'3. Registre des congés'!$C$5:$C$200,"&lt;="&amp;('1. Configuration'!$C$9+(32-1)*7+6),'3. Registre des congés'!$D$5:$D$200,"&gt;="&amp;('1. Configuration'!$C$9+(32-1)*7)))</f>
        <v/>
      </c>
      <c r="AH34" s="106">
        <f>IF($A34="","",COUNTIFS('3. Registre des congés'!$A$5:$A$200,$A34,'3. Registre des congés'!$F$5:$F$200,"Approuvé",'3. Registre des congés'!$C$5:$C$200,"&lt;="&amp;('1. Configuration'!$C$9+(33-1)*7+6),'3. Registre des congés'!$D$5:$D$200,"&gt;="&amp;('1. Configuration'!$C$9+(33-1)*7)))</f>
        <v/>
      </c>
      <c r="AI34" s="106">
        <f>IF($A34="","",COUNTIFS('3. Registre des congés'!$A$5:$A$200,$A34,'3. Registre des congés'!$F$5:$F$200,"Approuvé",'3. Registre des congés'!$C$5:$C$200,"&lt;="&amp;('1. Configuration'!$C$9+(34-1)*7+6),'3. Registre des congés'!$D$5:$D$200,"&gt;="&amp;('1. Configuration'!$C$9+(34-1)*7)))</f>
        <v/>
      </c>
      <c r="AJ34" s="106">
        <f>IF($A34="","",COUNTIFS('3. Registre des congés'!$A$5:$A$200,$A34,'3. Registre des congés'!$F$5:$F$200,"Approuvé",'3. Registre des congés'!$C$5:$C$200,"&lt;="&amp;('1. Configuration'!$C$9+(35-1)*7+6),'3. Registre des congés'!$D$5:$D$200,"&gt;="&amp;('1. Configuration'!$C$9+(35-1)*7)))</f>
        <v/>
      </c>
      <c r="AK34" s="106">
        <f>IF($A34="","",COUNTIFS('3. Registre des congés'!$A$5:$A$200,$A34,'3. Registre des congés'!$F$5:$F$200,"Approuvé",'3. Registre des congés'!$C$5:$C$200,"&lt;="&amp;('1. Configuration'!$C$9+(36-1)*7+6),'3. Registre des congés'!$D$5:$D$200,"&gt;="&amp;('1. Configuration'!$C$9+(36-1)*7)))</f>
        <v/>
      </c>
      <c r="AL34" s="106">
        <f>IF($A34="","",COUNTIFS('3. Registre des congés'!$A$5:$A$200,$A34,'3. Registre des congés'!$F$5:$F$200,"Approuvé",'3. Registre des congés'!$C$5:$C$200,"&lt;="&amp;('1. Configuration'!$C$9+(37-1)*7+6),'3. Registre des congés'!$D$5:$D$200,"&gt;="&amp;('1. Configuration'!$C$9+(37-1)*7)))</f>
        <v/>
      </c>
      <c r="AM34" s="106">
        <f>IF($A34="","",COUNTIFS('3. Registre des congés'!$A$5:$A$200,$A34,'3. Registre des congés'!$F$5:$F$200,"Approuvé",'3. Registre des congés'!$C$5:$C$200,"&lt;="&amp;('1. Configuration'!$C$9+(38-1)*7+6),'3. Registre des congés'!$D$5:$D$200,"&gt;="&amp;('1. Configuration'!$C$9+(38-1)*7)))</f>
        <v/>
      </c>
      <c r="AN34" s="106">
        <f>IF($A34="","",COUNTIFS('3. Registre des congés'!$A$5:$A$200,$A34,'3. Registre des congés'!$F$5:$F$200,"Approuvé",'3. Registre des congés'!$C$5:$C$200,"&lt;="&amp;('1. Configuration'!$C$9+(39-1)*7+6),'3. Registre des congés'!$D$5:$D$200,"&gt;="&amp;('1. Configuration'!$C$9+(39-1)*7)))</f>
        <v/>
      </c>
      <c r="AO34" s="106">
        <f>IF($A34="","",COUNTIFS('3. Registre des congés'!$A$5:$A$200,$A34,'3. Registre des congés'!$F$5:$F$200,"Approuvé",'3. Registre des congés'!$C$5:$C$200,"&lt;="&amp;('1. Configuration'!$C$9+(40-1)*7+6),'3. Registre des congés'!$D$5:$D$200,"&gt;="&amp;('1. Configuration'!$C$9+(40-1)*7)))</f>
        <v/>
      </c>
      <c r="AP34" s="106">
        <f>IF($A34="","",COUNTIFS('3. Registre des congés'!$A$5:$A$200,$A34,'3. Registre des congés'!$F$5:$F$200,"Approuvé",'3. Registre des congés'!$C$5:$C$200,"&lt;="&amp;('1. Configuration'!$C$9+(41-1)*7+6),'3. Registre des congés'!$D$5:$D$200,"&gt;="&amp;('1. Configuration'!$C$9+(41-1)*7)))</f>
        <v/>
      </c>
      <c r="AQ34" s="106">
        <f>IF($A34="","",COUNTIFS('3. Registre des congés'!$A$5:$A$200,$A34,'3. Registre des congés'!$F$5:$F$200,"Approuvé",'3. Registre des congés'!$C$5:$C$200,"&lt;="&amp;('1. Configuration'!$C$9+(42-1)*7+6),'3. Registre des congés'!$D$5:$D$200,"&gt;="&amp;('1. Configuration'!$C$9+(42-1)*7)))</f>
        <v/>
      </c>
      <c r="AR34" s="106">
        <f>IF($A34="","",COUNTIFS('3. Registre des congés'!$A$5:$A$200,$A34,'3. Registre des congés'!$F$5:$F$200,"Approuvé",'3. Registre des congés'!$C$5:$C$200,"&lt;="&amp;('1. Configuration'!$C$9+(43-1)*7+6),'3. Registre des congés'!$D$5:$D$200,"&gt;="&amp;('1. Configuration'!$C$9+(43-1)*7)))</f>
        <v/>
      </c>
      <c r="AS34" s="106">
        <f>IF($A34="","",COUNTIFS('3. Registre des congés'!$A$5:$A$200,$A34,'3. Registre des congés'!$F$5:$F$200,"Approuvé",'3. Registre des congés'!$C$5:$C$200,"&lt;="&amp;('1. Configuration'!$C$9+(44-1)*7+6),'3. Registre des congés'!$D$5:$D$200,"&gt;="&amp;('1. Configuration'!$C$9+(44-1)*7)))</f>
        <v/>
      </c>
      <c r="AT34" s="106">
        <f>IF($A34="","",COUNTIFS('3. Registre des congés'!$A$5:$A$200,$A34,'3. Registre des congés'!$F$5:$F$200,"Approuvé",'3. Registre des congés'!$C$5:$C$200,"&lt;="&amp;('1. Configuration'!$C$9+(45-1)*7+6),'3. Registre des congés'!$D$5:$D$200,"&gt;="&amp;('1. Configuration'!$C$9+(45-1)*7)))</f>
        <v/>
      </c>
      <c r="AU34" s="106">
        <f>IF($A34="","",COUNTIFS('3. Registre des congés'!$A$5:$A$200,$A34,'3. Registre des congés'!$F$5:$F$200,"Approuvé",'3. Registre des congés'!$C$5:$C$200,"&lt;="&amp;('1. Configuration'!$C$9+(46-1)*7+6),'3. Registre des congés'!$D$5:$D$200,"&gt;="&amp;('1. Configuration'!$C$9+(46-1)*7)))</f>
        <v/>
      </c>
      <c r="AV34" s="106">
        <f>IF($A34="","",COUNTIFS('3. Registre des congés'!$A$5:$A$200,$A34,'3. Registre des congés'!$F$5:$F$200,"Approuvé",'3. Registre des congés'!$C$5:$C$200,"&lt;="&amp;('1. Configuration'!$C$9+(47-1)*7+6),'3. Registre des congés'!$D$5:$D$200,"&gt;="&amp;('1. Configuration'!$C$9+(47-1)*7)))</f>
        <v/>
      </c>
      <c r="AW34" s="106">
        <f>IF($A34="","",COUNTIFS('3. Registre des congés'!$A$5:$A$200,$A34,'3. Registre des congés'!$F$5:$F$200,"Approuvé",'3. Registre des congés'!$C$5:$C$200,"&lt;="&amp;('1. Configuration'!$C$9+(48-1)*7+6),'3. Registre des congés'!$D$5:$D$200,"&gt;="&amp;('1. Configuration'!$C$9+(48-1)*7)))</f>
        <v/>
      </c>
      <c r="AX34" s="106">
        <f>IF($A34="","",COUNTIFS('3. Registre des congés'!$A$5:$A$200,$A34,'3. Registre des congés'!$F$5:$F$200,"Approuvé",'3. Registre des congés'!$C$5:$C$200,"&lt;="&amp;('1. Configuration'!$C$9+(49-1)*7+6),'3. Registre des congés'!$D$5:$D$200,"&gt;="&amp;('1. Configuration'!$C$9+(49-1)*7)))</f>
        <v/>
      </c>
      <c r="AY34" s="106">
        <f>IF($A34="","",COUNTIFS('3. Registre des congés'!$A$5:$A$200,$A34,'3. Registre des congés'!$F$5:$F$200,"Approuvé",'3. Registre des congés'!$C$5:$C$200,"&lt;="&amp;('1. Configuration'!$C$9+(50-1)*7+6),'3. Registre des congés'!$D$5:$D$200,"&gt;="&amp;('1. Configuration'!$C$9+(50-1)*7)))</f>
        <v/>
      </c>
      <c r="AZ34" s="106">
        <f>IF($A34="","",COUNTIFS('3. Registre des congés'!$A$5:$A$200,$A34,'3. Registre des congés'!$F$5:$F$200,"Approuvé",'3. Registre des congés'!$C$5:$C$200,"&lt;="&amp;('1. Configuration'!$C$9+(51-1)*7+6),'3. Registre des congés'!$D$5:$D$200,"&gt;="&amp;('1. Configuration'!$C$9+(51-1)*7)))</f>
        <v/>
      </c>
      <c r="BA34" s="106">
        <f>IF($A34="","",COUNTIFS('3. Registre des congés'!$A$5:$A$200,$A34,'3. Registre des congés'!$F$5:$F$200,"Approuvé",'3. Registre des congés'!$C$5:$C$200,"&lt;="&amp;('1. Configuration'!$C$9+(52-1)*7+6),'3. Registre des congés'!$D$5:$D$200,"&gt;="&amp;('1. Configuration'!$C$9+(52-1)*7)))</f>
        <v/>
      </c>
    </row>
  </sheetData>
  <mergeCells count="1">
    <mergeCell ref="A2:N2"/>
  </mergeCells>
  <conditionalFormatting sqref="B5:BA34">
    <cfRule type="cellIs" rank="0" priority="2" equalAverage="0" operator="greaterThan" aboveAverage="0" dxfId="6" text="" percent="0" bottom="0">
      <formula>0</formula>
    </cfRule>
    <cfRule type="cellIs" rank="0" priority="3" equalAverage="0" operator="greaterThanOrEqual" aboveAverage="0" dxfId="7" text="" percent="0" bottom="0">
      <formula>3</formula>
    </cfRule>
    <cfRule type="cellIs" rank="0" priority="4" equalAverage="0" operator="greaterThanOrEqual" aboveAverage="0" dxfId="8" text="" percent="0" bottom="0">
      <formula>5</formula>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7.xml><?xml version="1.0" encoding="utf-8"?>
<worksheet xmlns="http://schemas.openxmlformats.org/spreadsheetml/2006/main">
  <sheetPr filterMode="0">
    <outlinePr summaryBelow="1" summaryRight="1"/>
    <pageSetUpPr fitToPage="0"/>
  </sheetPr>
  <dimension ref="A1:F32"/>
  <sheetViews>
    <sheetView showFormulas="0" showGridLines="0"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zeroHeight="0" outlineLevelRow="0"/>
  <cols>
    <col width="16" customWidth="1" style="54" min="1" max="2"/>
    <col width="40" customWidth="1" style="55" min="2" max="2"/>
    <col width="10" customWidth="1" style="54" min="3" max="3"/>
    <col width="10" customWidth="1" style="54" min="4" max="6"/>
    <col width="10" customWidth="1" style="55" min="5" max="5"/>
    <col width="10" customWidth="1" style="55" min="6" max="6"/>
  </cols>
  <sheetData>
    <row r="1" ht="27.75" customHeight="1" s="55">
      <c r="A1" s="63" t="inlineStr">
        <is>
          <t>Jours fériés</t>
        </is>
      </c>
    </row>
    <row r="2" ht="15" customHeight="1" s="55">
      <c r="A2" s="64" t="inlineStr">
        <is>
          <t>Les 11 jours fériés français de 2026 et 2027. En Alsace-Moselle (ou pour un jour local), ajoutez vos dates dans les lignes jaunes : elles alimentent automatiquement les calculs.</t>
        </is>
      </c>
    </row>
    <row r="3"/>
    <row r="4" ht="30" customHeight="1" s="55">
      <c r="A4" s="74" t="inlineStr">
        <is>
          <t>Date</t>
        </is>
      </c>
      <c r="B4" s="74" t="inlineStr">
        <is>
          <t>Nom</t>
        </is>
      </c>
    </row>
    <row r="5" ht="15" customHeight="1" s="55">
      <c r="A5" s="109" t="n">
        <v>46023</v>
      </c>
      <c r="B5" s="108" t="inlineStr">
        <is>
          <t>Jour de l'An</t>
        </is>
      </c>
    </row>
    <row r="6" ht="15" customHeight="1" s="55">
      <c r="A6" s="109" t="n">
        <v>46118</v>
      </c>
      <c r="B6" s="108" t="inlineStr">
        <is>
          <t>Lundi de Pâques</t>
        </is>
      </c>
    </row>
    <row r="7" ht="15" customHeight="1" s="55">
      <c r="A7" s="109" t="n">
        <v>46143</v>
      </c>
      <c r="B7" s="108" t="inlineStr">
        <is>
          <t>Fête du Travail</t>
        </is>
      </c>
    </row>
    <row r="8" ht="15" customHeight="1" s="55">
      <c r="A8" s="109" t="n">
        <v>46150</v>
      </c>
      <c r="B8" s="108" t="inlineStr">
        <is>
          <t>Victoire de 1945</t>
        </is>
      </c>
    </row>
    <row r="9" ht="15" customHeight="1" s="55">
      <c r="A9" s="109" t="n">
        <v>46156</v>
      </c>
      <c r="B9" s="108" t="inlineStr">
        <is>
          <t>Ascension</t>
        </is>
      </c>
    </row>
    <row r="10" ht="15" customHeight="1" s="55">
      <c r="A10" s="109" t="n">
        <v>46167</v>
      </c>
      <c r="B10" s="108" t="inlineStr">
        <is>
          <t>Lundi de Pentecôte</t>
        </is>
      </c>
    </row>
    <row r="11" ht="15" customHeight="1" s="55">
      <c r="A11" s="109" t="n">
        <v>46217</v>
      </c>
      <c r="B11" s="108" t="inlineStr">
        <is>
          <t>Fête nationale</t>
        </is>
      </c>
    </row>
    <row r="12" ht="15" customHeight="1" s="55">
      <c r="A12" s="109" t="n">
        <v>46249</v>
      </c>
      <c r="B12" s="108" t="inlineStr">
        <is>
          <t>Assomption</t>
        </is>
      </c>
    </row>
    <row r="13" ht="15" customHeight="1" s="55">
      <c r="A13" s="109" t="n">
        <v>46327</v>
      </c>
      <c r="B13" s="108" t="inlineStr">
        <is>
          <t>Toussaint</t>
        </is>
      </c>
    </row>
    <row r="14" ht="15" customHeight="1" s="55">
      <c r="A14" s="109" t="n">
        <v>46337</v>
      </c>
      <c r="B14" s="108" t="inlineStr">
        <is>
          <t>Armistice de 1918</t>
        </is>
      </c>
    </row>
    <row r="15" ht="15" customHeight="1" s="55">
      <c r="A15" s="109" t="n">
        <v>46381</v>
      </c>
      <c r="B15" s="108" t="inlineStr">
        <is>
          <t>Noël</t>
        </is>
      </c>
    </row>
    <row r="16" ht="15" customHeight="1" s="55">
      <c r="A16" s="109" t="n">
        <v>46388</v>
      </c>
      <c r="B16" s="108" t="inlineStr">
        <is>
          <t>Jour de l'An</t>
        </is>
      </c>
    </row>
    <row r="17" ht="15" customHeight="1" s="55">
      <c r="A17" s="109" t="n">
        <v>46475</v>
      </c>
      <c r="B17" s="108" t="inlineStr">
        <is>
          <t>Lundi de Pâques</t>
        </is>
      </c>
    </row>
    <row r="18" ht="15" customHeight="1" s="55">
      <c r="A18" s="109" t="n">
        <v>46508</v>
      </c>
      <c r="B18" s="108" t="inlineStr">
        <is>
          <t>Fête du Travail</t>
        </is>
      </c>
    </row>
    <row r="19" ht="15" customHeight="1" s="55">
      <c r="A19" s="109" t="n">
        <v>46513</v>
      </c>
      <c r="B19" s="108" t="inlineStr">
        <is>
          <t>Ascension</t>
        </is>
      </c>
    </row>
    <row r="20" ht="15" customHeight="1" s="55">
      <c r="A20" s="109" t="n">
        <v>46515</v>
      </c>
      <c r="B20" s="108" t="inlineStr">
        <is>
          <t>Victoire de 1945</t>
        </is>
      </c>
    </row>
    <row r="21" ht="15" customHeight="1" s="55">
      <c r="A21" s="109" t="n">
        <v>46524</v>
      </c>
      <c r="B21" s="108" t="inlineStr">
        <is>
          <t>Lundi de Pentecôte</t>
        </is>
      </c>
    </row>
    <row r="22" ht="15" customHeight="1" s="55">
      <c r="A22" s="109" t="n">
        <v>46582</v>
      </c>
      <c r="B22" s="108" t="inlineStr">
        <is>
          <t>Fête nationale</t>
        </is>
      </c>
    </row>
    <row r="23" ht="15" customHeight="1" s="55">
      <c r="A23" s="109" t="n">
        <v>46614</v>
      </c>
      <c r="B23" s="108" t="inlineStr">
        <is>
          <t>Assomption</t>
        </is>
      </c>
    </row>
    <row r="24" ht="15" customHeight="1" s="55">
      <c r="A24" s="109" t="n">
        <v>46692</v>
      </c>
      <c r="B24" s="108" t="inlineStr">
        <is>
          <t>Toussaint</t>
        </is>
      </c>
    </row>
    <row r="25" ht="15" customHeight="1" s="55">
      <c r="A25" s="109" t="n">
        <v>46702</v>
      </c>
      <c r="B25" s="108" t="inlineStr">
        <is>
          <t>Armistice de 1918</t>
        </is>
      </c>
    </row>
    <row r="26" ht="15" customHeight="1" s="55">
      <c r="A26" s="109" t="n">
        <v>46746</v>
      </c>
      <c r="B26" s="108" t="inlineStr">
        <is>
          <t>Noël</t>
        </is>
      </c>
    </row>
    <row r="27" ht="15" customHeight="1" s="55">
      <c r="A27" s="110" t="n"/>
      <c r="B27" s="108" t="inlineStr">
        <is>
          <t>Alsace-Moselle : Vendredi saint 2026 · ajoutez 03/04/2026 en A27 si concerné</t>
        </is>
      </c>
    </row>
    <row r="28" ht="15" customHeight="1" s="55">
      <c r="A28" s="110" t="n"/>
      <c r="B28" s="108" t="inlineStr">
        <is>
          <t>Alsace-Moselle : Saint-Étienne 2026 · ajoutez 26/12/2026 en A28 si concerné</t>
        </is>
      </c>
    </row>
    <row r="29" ht="15" customHeight="1" s="55">
      <c r="A29" s="110" t="n"/>
      <c r="B29" s="108" t="inlineStr">
        <is>
          <t>Alsace-Moselle : Vendredi saint 2027 · ajoutez 26/03/2027 en A29 si concerné</t>
        </is>
      </c>
    </row>
    <row r="30" ht="15" customHeight="1" s="55">
      <c r="A30" s="110" t="n"/>
      <c r="B30" s="108" t="inlineStr">
        <is>
          <t>Alsace-Moselle : Saint-Étienne 2027 · ajoutez 26/12/2027 en A30 si concerné</t>
        </is>
      </c>
    </row>
    <row r="31" ht="15" customHeight="1" s="55">
      <c r="A31" s="107" t="n"/>
      <c r="B31" s="108" t="n"/>
    </row>
    <row r="32">
      <c r="A32" s="107" t="n"/>
      <c r="B32" s="108" t="n"/>
    </row>
  </sheetData>
  <mergeCells count="1">
    <mergeCell ref="A2:F2"/>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language>en-US</dc:language>
  <dcterms:created xsi:type="dcterms:W3CDTF">2026-05-03T08:40:11Z</dcterms:created>
  <dcterms:modified xsi:type="dcterms:W3CDTF">2026-07-22T13:30:35Z</dcterms:modified>
  <cp:revision>0</cp:revision>
</cp:coreProperties>
</file>