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legeix-me" sheetId="1" state="visible" r:id="rId1"/>
    <sheet name="1. Configuració" sheetId="2" state="visible" r:id="rId2"/>
    <sheet name="2. Empleats" sheetId="3" state="visible" r:id="rId3"/>
    <sheet name="3. Registre" sheetId="4" state="visible" r:id="rId4"/>
    <sheet name="4. Resum" sheetId="5" state="visible" r:id="rId5"/>
    <sheet name="5. Calendari" sheetId="6" state="visible" r:id="rId6"/>
    <sheet name="Festius" sheetId="7" state="visible" r:id="rId7"/>
  </sheets>
  <definedNames>
    <definedName name="Festius">'Festius'!$A$5:$A$40</definedName>
  </definedNames>
  <calcPr calcId="124519" fullCalcOnLoad="1"/>
</workbook>
</file>

<file path=xl/styles.xml><?xml version="1.0" encoding="utf-8"?>
<styleSheet xmlns="http://schemas.openxmlformats.org/spreadsheetml/2006/main">
  <numFmts count="4">
    <numFmt numFmtId="164" formatCode="dd\.mm\.yyyy"/>
    <numFmt numFmtId="165" formatCode="0.0;\-0.0;\-"/>
    <numFmt numFmtId="166" formatCode="0;;"/>
    <numFmt numFmtId="167" formatCode="yyyy-mm-dd h:mm:ss"/>
  </numFmts>
  <fonts count="10">
    <font>
      <name val="Calibri"/>
      <family val="2"/>
      <color theme="1"/>
      <sz val="11"/>
      <scheme val="minor"/>
    </font>
    <font>
      <name val="Calibri"/>
      <b val="1"/>
      <color rgb="FF0F172A"/>
      <sz val="16"/>
    </font>
    <font>
      <name val="Calibri"/>
      <color rgb="FF64748B"/>
      <sz val="10"/>
    </font>
    <font>
      <name val="Calibri"/>
      <b val="1"/>
      <color rgb="FF0F172A"/>
      <sz val="11"/>
    </font>
    <font>
      <name val="Calibri"/>
      <color rgb="FF334155"/>
      <sz val="11"/>
    </font>
    <font>
      <name val="Calibri"/>
      <color rgb="FF0F172A"/>
      <sz val="10.5"/>
    </font>
    <font>
      <name val="Calibri"/>
      <b val="1"/>
      <color rgb="FF0F172A"/>
      <sz val="10.5"/>
    </font>
    <font>
      <name val="Calibri"/>
      <b val="1"/>
      <color rgb="FFFFFFFF"/>
      <sz val="10"/>
    </font>
    <font>
      <color rgb="FF94A3B8"/>
      <sz val="9"/>
    </font>
    <font>
      <color rgb="FF0F172A"/>
      <sz val="9"/>
    </font>
  </fonts>
  <fills count="5">
    <fill>
      <patternFill/>
    </fill>
    <fill>
      <patternFill patternType="gray125"/>
    </fill>
    <fill>
      <patternFill patternType="solid">
        <fgColor rgb="FFFFF9C4"/>
      </patternFill>
    </fill>
    <fill>
      <patternFill patternType="solid">
        <fgColor rgb="FFEEF2FF"/>
      </patternFill>
    </fill>
    <fill>
      <patternFill patternType="solid">
        <fgColor rgb="FF3B5BFF"/>
      </patternFill>
    </fill>
  </fills>
  <borders count="1">
    <border>
      <left/>
      <right/>
      <top/>
      <bottom/>
      <diagonal/>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left" vertical="top" wrapText="1"/>
    </xf>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4" fillId="0" borderId="0" applyAlignment="1" pivotButton="0" quotePrefix="0" xfId="0">
      <alignment horizontal="left" vertical="top" wrapText="1"/>
    </xf>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0" applyAlignment="1" pivotButton="0" quotePrefix="0" xfId="0">
      <alignment horizontal="left" vertical="center"/>
    </xf>
    <xf numFmtId="164" fontId="5" fillId="2" borderId="0" applyAlignment="1" pivotButton="0" quotePrefix="0" xfId="0">
      <alignment horizontal="left" vertical="center"/>
    </xf>
    <xf numFmtId="164" fontId="6" fillId="3" borderId="0" applyAlignment="1" pivotButton="0" quotePrefix="0" xfId="0">
      <alignment horizontal="left" vertical="center"/>
    </xf>
    <xf numFmtId="0" fontId="6" fillId="3" borderId="0" applyAlignment="1" pivotButton="0" quotePrefix="0" xfId="0">
      <alignment horizontal="left" vertical="center"/>
    </xf>
    <xf numFmtId="0" fontId="7" fillId="4" borderId="0" applyAlignment="1" pivotButton="0" quotePrefix="0" xfId="0">
      <alignment horizontal="center" vertical="center" wrapText="1"/>
    </xf>
    <xf numFmtId="164" fontId="5" fillId="2" borderId="0" applyAlignment="1" pivotButton="0" quotePrefix="0" xfId="0">
      <alignment horizontal="center" vertical="center"/>
    </xf>
    <xf numFmtId="0" fontId="5" fillId="2" borderId="0" applyAlignment="1" pivotButton="0" quotePrefix="0" xfId="0">
      <alignment horizontal="center" vertical="center"/>
    </xf>
    <xf numFmtId="165" fontId="6" fillId="3" borderId="0" applyAlignment="1" pivotButton="0" quotePrefix="0" xfId="0">
      <alignment horizontal="center" vertical="center"/>
    </xf>
    <xf numFmtId="0" fontId="6" fillId="0" borderId="0" pivotButton="0" quotePrefix="0" xfId="0"/>
    <xf numFmtId="0" fontId="7" fillId="4" borderId="0" applyAlignment="1" pivotButton="0" quotePrefix="0" xfId="0">
      <alignment horizontal="center" vertical="center"/>
    </xf>
    <xf numFmtId="0" fontId="4" fillId="0" borderId="0" applyAlignment="1" pivotButton="0" quotePrefix="0" xfId="0">
      <alignment horizontal="left" vertical="center"/>
    </xf>
    <xf numFmtId="0" fontId="8" fillId="0" borderId="0" applyAlignment="1" pivotButton="0" quotePrefix="0" xfId="0">
      <alignment horizontal="center" vertical="center"/>
    </xf>
    <xf numFmtId="166" fontId="9" fillId="0" borderId="0" applyAlignment="1" pivotButton="0" quotePrefix="0" xfId="0">
      <alignment horizontal="center" vertical="center"/>
    </xf>
    <xf numFmtId="0" fontId="7" fillId="4" borderId="0" applyAlignment="1" pivotButton="0" quotePrefix="0" xfId="0">
      <alignment horizontal="left" vertical="center"/>
    </xf>
    <xf numFmtId="164" fontId="4" fillId="0" borderId="0" applyAlignment="1" pivotButton="0" quotePrefix="0" xfId="0">
      <alignment horizontal="left" vertical="center"/>
    </xf>
    <xf numFmtId="164" fontId="5" fillId="2" borderId="0" applyAlignment="1" pivotButton="0" quotePrefix="0" xfId="0">
      <alignment horizontal="left" vertical="center"/>
    </xf>
    <xf numFmtId="164" fontId="6" fillId="3" borderId="0" applyAlignment="1" pivotButton="0" quotePrefix="0" xfId="0">
      <alignment horizontal="left" vertical="center"/>
    </xf>
    <xf numFmtId="164" fontId="5" fillId="2" borderId="0" applyAlignment="1" pivotButton="0" quotePrefix="0" xfId="0">
      <alignment horizontal="center" vertical="center"/>
    </xf>
    <xf numFmtId="165" fontId="6" fillId="3" borderId="0" applyAlignment="1" pivotButton="0" quotePrefix="0" xfId="0">
      <alignment horizontal="center" vertical="center"/>
    </xf>
    <xf numFmtId="166" fontId="9" fillId="0" borderId="0" applyAlignment="1" pivotButton="0" quotePrefix="0" xfId="0">
      <alignment horizontal="center" vertical="center"/>
    </xf>
    <xf numFmtId="164" fontId="4" fillId="0" borderId="0" applyAlignment="1" pivotButton="0" quotePrefix="0" xfId="0">
      <alignment horizontal="left" vertical="center"/>
    </xf>
    <xf numFmtId="167" fontId="0" fillId="0" borderId="0" pivotButton="0" quotePrefix="0" xfId="0"/>
  </cellXfs>
  <cellStyles count="1">
    <cellStyle name="Normal" xfId="0" builtinId="0" hidden="0"/>
  </cellStyles>
  <dxfs count="2">
    <dxf>
      <font>
        <b val="1"/>
        <color rgb="FF991B1B"/>
      </font>
      <fill>
        <patternFill patternType="solid">
          <fgColor rgb="FFFEE2E2"/>
        </patternFill>
      </fill>
    </dxf>
    <dxf>
      <fill>
        <patternFill patternType="solid">
          <fgColor rgb="FFEEF2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34"/>
  <sheetViews>
    <sheetView showGridLines="0" workbookViewId="0">
      <selection activeCell="A1" sqref="A1"/>
    </sheetView>
  </sheetViews>
  <sheetFormatPr baseColWidth="8" defaultRowHeight="15"/>
  <cols>
    <col width="3" customWidth="1" min="1" max="1"/>
    <col width="100" customWidth="1" min="2" max="2"/>
  </cols>
  <sheetData>
    <row r="2">
      <c r="B2" s="1" t="inlineStr">
        <is>
          <t>Book Time Off · Registre de vacances</t>
        </is>
      </c>
    </row>
    <row r="3">
      <c r="B3" s="2" t="inlineStr">
        <is>
          <t>Plantilla gratuïta · Control de vacances per a equips d'Andorra · Funciona amb Excel i Google Sheets</t>
        </is>
      </c>
    </row>
    <row r="5">
      <c r="B5" s="3" t="inlineStr">
        <is>
          <t>PER A QUÈ SERVEIX AQUESTA PLANTILLA</t>
        </is>
      </c>
    </row>
    <row r="6">
      <c r="B6" s="4" t="inlineStr">
        <is>
          <t>Un registre de vacances senzill per a equips petits d'Andorra, fet amb fórmules. Compta els dies de vacances en dies naturals (els caps de setmana compten, els festius no), porta el compte de la dotació, els dies usats i els dies restants de cada persona i mostra tot l'any en un sol calendari.</t>
        </is>
      </c>
    </row>
    <row r="8">
      <c r="B8" s="3" t="inlineStr">
        <is>
          <t>COM FER-HO · PAS A PAS</t>
        </is>
      </c>
    </row>
    <row r="9">
      <c r="B9" s="3" t="inlineStr">
        <is>
          <t>1. Configuració</t>
        </is>
      </c>
    </row>
    <row r="10">
      <c r="B10" s="4" t="inlineStr">
        <is>
          <t>Introdueix el nom de l'empresa, l'inici de l'any de vacances i la dotació de vacances. Les cel·les grogues són les teves entrades, canvia-les. Les cel·les blanques són fórmules, no les toquis.</t>
        </is>
      </c>
    </row>
    <row r="12">
      <c r="B12" s="3" t="inlineStr">
        <is>
          <t>2. Empleats</t>
        </is>
      </c>
    </row>
    <row r="13">
      <c r="B13" s="4" t="inlineStr">
        <is>
          <t>Afegeix cada membre de l'equip: nom, data d'alta, dotació anual (dies naturals) i el possible saldo traspassat de l'any anterior. La columna «Dret d'enguany» es redueix automàticament en les altes i baixes a mig any.</t>
        </is>
      </c>
    </row>
    <row r="15">
      <c r="B15" s="3" t="inlineStr">
        <is>
          <t>3. Registre</t>
        </is>
      </c>
    </row>
    <row r="16">
      <c r="B16" s="4" t="inlineStr">
        <is>
          <t>Anota cada període de vacances: tria la persona, tria el tipus i introdueix la data d'inici i de fi. La columna «Dies» compta sola els dies naturals i en treu els festius.</t>
        </is>
      </c>
    </row>
    <row r="18">
      <c r="B18" s="3" t="inlineStr">
        <is>
          <t>4. Resum</t>
        </is>
      </c>
    </row>
    <row r="19">
      <c r="B19" s="4" t="inlineStr">
        <is>
          <t>Resum per persona: dret, usats (aprovats), reservats (pendents), saldo. Si el saldo baixa de zero, la cel·la es torna vermella.</t>
        </is>
      </c>
    </row>
    <row r="21">
      <c r="B21" s="3" t="inlineStr">
        <is>
          <t>5. Calendari</t>
        </is>
      </c>
    </row>
    <row r="22">
      <c r="B22" s="4" t="inlineStr">
        <is>
          <t>Tot l'any en una pantalla. Files = empleats, columnes = setmanes de l'any. La cel·la es torna blava si aquella setmana hi ha vacances anotades.</t>
        </is>
      </c>
    </row>
    <row r="24">
      <c r="B24" s="3" t="inlineStr">
        <is>
          <t>Festius</t>
        </is>
      </c>
    </row>
    <row r="25">
      <c r="B25" s="4" t="inlineStr">
        <is>
          <t>Dades de referència. Els 14 festius nacionals d'Andorra per als anys 2026 i 2027 vénen emplenats i no compten com a dies de vacances.</t>
        </is>
      </c>
    </row>
    <row r="27">
      <c r="B27" s="3" t="inlineStr">
        <is>
          <t>ÚS AMB GOOGLE SHEETS</t>
        </is>
      </c>
    </row>
    <row r="28">
      <c r="B28" s="4" t="inlineStr">
        <is>
          <t>Descarrega el .xlsx, ves a drive.google.com, puja el fitxer i obre'l amb Google Sheets. Les fórmules, els menús desplegables i els colors es mantenen.</t>
        </is>
      </c>
    </row>
    <row r="30">
      <c r="B30" s="3" t="inlineStr">
        <is>
          <t>IMPORTANT · DIES NATURALS, NO DIES LABORABLES</t>
        </is>
      </c>
    </row>
    <row r="31">
      <c r="B31" s="4" t="inlineStr">
        <is>
          <t>Les vacances a Andorra són 30 dies naturals l'any (2,5 al mes, Codi de relacions laborals, Llei 31/2018), és a dir dies naturals amb els caps de setmana inclosos, uns 22 dies laborables. Els festius dins del període de vacances no compten, els caps de setmana sí. Verificat el juliol del 2026.</t>
        </is>
      </c>
    </row>
    <row r="33">
      <c r="B33" s="3" t="inlineStr">
        <is>
          <t>NOTA LEGAL</t>
        </is>
      </c>
    </row>
    <row r="34">
      <c r="B34" s="4" t="inlineStr">
        <is>
          <t>Aquesta plantilla no és assessorament legal. En cas de dubte, consulta el Codi de relacions laborals (bopa.ad) o demana consell a un professional. La plantilla es lliura tal com és, sense garantia.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9"/>
  <sheetViews>
    <sheetView showGridLines="0" workbookViewId="0">
      <selection activeCell="A1" sqref="A1"/>
    </sheetView>
  </sheetViews>
  <sheetFormatPr baseColWidth="8" defaultRowHeight="15"/>
  <cols>
    <col width="4" customWidth="1" min="1" max="1"/>
    <col width="40" customWidth="1" min="2" max="2"/>
    <col width="28" customWidth="1" min="3" max="3"/>
    <col width="72" customWidth="1" min="4" max="4"/>
  </cols>
  <sheetData>
    <row r="2">
      <c r="B2" s="5" t="inlineStr">
        <is>
          <t>Configuració</t>
        </is>
      </c>
    </row>
    <row r="3">
      <c r="B3" s="6" t="inlineStr">
        <is>
          <t>Cel·les grogues = entrades (canvia-les). Cel·les blaves = calculades.</t>
        </is>
      </c>
    </row>
    <row r="5">
      <c r="B5" s="7" t="inlineStr">
        <is>
          <t>Empresa</t>
        </is>
      </c>
    </row>
    <row r="6">
      <c r="B6" s="8" t="inlineStr">
        <is>
          <t>Nom de l'empresa</t>
        </is>
      </c>
      <c r="C6" s="9" t="inlineStr">
        <is>
          <t>Exemple SL</t>
        </is>
      </c>
      <c r="D6" s="2" t="inlineStr">
        <is>
          <t>Substitueix-ho pel nom de la teva empresa.</t>
        </is>
      </c>
    </row>
    <row r="8">
      <c r="B8" s="7" t="inlineStr">
        <is>
          <t>Any de vacances</t>
        </is>
      </c>
    </row>
    <row r="9">
      <c r="B9" s="8" t="inlineStr">
        <is>
          <t>Inici de l'any de vacances</t>
        </is>
      </c>
      <c r="C9" s="24" t="n">
        <v>46023</v>
      </c>
      <c r="D9" s="2" t="inlineStr">
        <is>
          <t>A Andorra les vacances es compten per any natural, deixa l'1 de gener.</t>
        </is>
      </c>
    </row>
    <row r="10">
      <c r="B10" s="8" t="inlineStr">
        <is>
          <t>Fi de l'any de vacances</t>
        </is>
      </c>
      <c r="C10" s="25">
        <f>EDATE(C9,12)-1</f>
        <v/>
      </c>
      <c r="D10" s="2" t="inlineStr">
        <is>
          <t>Es calcula sola: 12 mesos des de l'inici menys un dia.</t>
        </is>
      </c>
    </row>
    <row r="12">
      <c r="B12" s="7" t="inlineStr">
        <is>
          <t>Festius</t>
        </is>
      </c>
    </row>
    <row r="13">
      <c r="B13" s="8" t="inlineStr">
        <is>
          <t>Llista de festius</t>
        </is>
      </c>
      <c r="C13" s="12" t="inlineStr">
        <is>
          <t>Andorra (nacional)</t>
        </is>
      </c>
      <c r="D13" s="2" t="inlineStr">
        <is>
          <t>Els 14 festius nacionals d'Andorra per al 2026 i el 2027 vénen emplenats al full Festius.</t>
        </is>
      </c>
    </row>
    <row r="15">
      <c r="B15" s="7" t="inlineStr">
        <is>
          <t>Dotació de vacances</t>
        </is>
      </c>
    </row>
    <row r="16">
      <c r="B16" s="8" t="inlineStr">
        <is>
          <t>Dotació de vacances (dies naturals)</t>
        </is>
      </c>
      <c r="C16" s="9" t="n">
        <v>30</v>
      </c>
      <c r="D16" s="2" t="inlineStr">
        <is>
          <t>Dies naturals per persona a temps complet i any. Per llei, com a mínim 30 dies naturals (2,5 al mes, Llei 31/2018). El traspàs i els detalls poden dependre del conveni col·lectiu.</t>
        </is>
      </c>
    </row>
    <row r="17">
      <c r="B17" s="8" t="inlineStr">
        <is>
          <t>Els festius compten com a dies de vacances?</t>
        </is>
      </c>
      <c r="C17" s="9" t="inlineStr">
        <is>
          <t>No</t>
        </is>
      </c>
      <c r="D17" s="2" t="inlineStr">
        <is>
          <t>Deixa «No». Així els festius que cauen dins de les vacances es treuen sols del compte de dies.</t>
        </is>
      </c>
    </row>
    <row r="19">
      <c r="B19" s="7" t="inlineStr">
        <is>
          <t>Consell:</t>
        </is>
      </c>
      <c r="C19" s="4" t="inlineStr">
        <is>
          <t>El full Festius es propaga sol a tots els comptes de dies.</t>
        </is>
      </c>
    </row>
  </sheetData>
  <dataValidations count="1">
    <dataValidation sqref="C17" showDropDown="0" showInputMessage="0" showErrorMessage="0" allowBlank="0" type="list">
      <formula1>"Sí,No"</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6"/>
  <sheetViews>
    <sheetView showGridLines="0" workbookViewId="0">
      <selection activeCell="A1" sqref="A1"/>
    </sheetView>
  </sheetViews>
  <sheetFormatPr baseColWidth="8" defaultRowHeight="15"/>
  <cols>
    <col width="22" customWidth="1" min="1" max="1"/>
    <col width="16" customWidth="1" min="2" max="2"/>
    <col width="16" customWidth="1" min="3" max="3"/>
    <col width="18" customWidth="1" min="4" max="4"/>
    <col width="16" customWidth="1" min="5" max="5"/>
    <col width="16" customWidth="1" min="6" max="6"/>
    <col width="12" customWidth="1" min="7" max="7"/>
    <col width="13" customWidth="1" min="8" max="8"/>
    <col width="12" customWidth="1" min="9" max="9"/>
  </cols>
  <sheetData>
    <row r="1">
      <c r="A1" s="5" t="inlineStr">
        <is>
          <t>Empleats</t>
        </is>
      </c>
    </row>
    <row r="2">
      <c r="A2" s="6" t="inlineStr">
        <is>
          <t>Una fila per empleat. Les cel·les grogues són entrades. Les blaves es calculen soles. No esborris les fórmules.</t>
        </is>
      </c>
    </row>
    <row r="4">
      <c r="A4" s="13" t="inlineStr">
        <is>
          <t>Nom</t>
        </is>
      </c>
      <c r="B4" s="13" t="inlineStr">
        <is>
          <t>Alta</t>
        </is>
      </c>
      <c r="C4" s="13" t="inlineStr">
        <is>
          <t>Baixa</t>
        </is>
      </c>
      <c r="D4" s="13" t="inlineStr">
        <is>
          <t>Dotació (dies naturals)</t>
        </is>
      </c>
      <c r="E4" s="13" t="inlineStr">
        <is>
          <t>Traspassat</t>
        </is>
      </c>
      <c r="F4" s="13" t="inlineStr">
        <is>
          <t>Dret d'enguany</t>
        </is>
      </c>
      <c r="G4" s="13" t="inlineStr">
        <is>
          <t>Usats</t>
        </is>
      </c>
      <c r="H4" s="13" t="inlineStr">
        <is>
          <t>Reservats</t>
        </is>
      </c>
      <c r="I4" s="13" t="inlineStr">
        <is>
          <t>Saldo</t>
        </is>
      </c>
    </row>
    <row r="5">
      <c r="A5" s="9" t="inlineStr">
        <is>
          <t>Núria Font</t>
        </is>
      </c>
      <c r="B5" s="26" t="n">
        <v>44634</v>
      </c>
      <c r="C5" s="26" t="n"/>
      <c r="D5" s="15" t="n">
        <v>30</v>
      </c>
      <c r="E5" s="15" t="n">
        <v>3</v>
      </c>
      <c r="F5" s="27">
        <f>IF($A5="","",ROUND($D5*MAX(0,MIN('1. Configuració'!$C$10,IF($C5="",'1. Configuració'!$C$10,$C5))-MAX('1. Configuració'!$C$9,$B5)+1)/('1. Configuració'!$C$10-'1. Configuració'!$C$9+1),1)+IF(AND($A5&lt;&gt;"",$B5&lt;='1. Configuració'!$C$9),$E5,0))</f>
        <v/>
      </c>
      <c r="G5" s="27">
        <f>IF($A5="","",SUMIFS('3. Registre'!$E:$E,'3. Registre'!$A:$A,$A5,'3. Registre'!$B:$B,"Vacances",'3. Registre'!$F:$F,"Aprovada",'3. Registre'!$C:$C,"&gt;="&amp;'1. Configuració'!$C$9,'3. Registre'!$C:$C,"&lt;="&amp;'1. Configuració'!$C$10))</f>
        <v/>
      </c>
      <c r="H5" s="27">
        <f>IF($A5="","",SUMIFS('3. Registre'!$E:$E,'3. Registre'!$A:$A,$A5,'3. Registre'!$B:$B,"Vacances",'3. Registre'!$F:$F,"Pendent",'3. Registre'!$C:$C,"&gt;="&amp;'1. Configuració'!$C$9,'3. Registre'!$C:$C,"&lt;="&amp;'1. Configuració'!$C$10))</f>
        <v/>
      </c>
      <c r="I5" s="27">
        <f>IF($A5="","",$F5-$G5-$H5)</f>
        <v/>
      </c>
    </row>
    <row r="6">
      <c r="A6" s="9" t="inlineStr">
        <is>
          <t>Marc Riba</t>
        </is>
      </c>
      <c r="B6" s="26" t="n">
        <v>45444</v>
      </c>
      <c r="C6" s="26" t="n"/>
      <c r="D6" s="15" t="n">
        <v>30</v>
      </c>
      <c r="E6" s="15" t="n">
        <v>0</v>
      </c>
      <c r="F6" s="27">
        <f>IF($A6="","",ROUND($D6*MAX(0,MIN('1. Configuració'!$C$10,IF($C6="",'1. Configuració'!$C$10,$C6))-MAX('1. Configuració'!$C$9,$B6)+1)/('1. Configuració'!$C$10-'1. Configuració'!$C$9+1),1)+IF(AND($A6&lt;&gt;"",$B6&lt;='1. Configuració'!$C$9),$E6,0))</f>
        <v/>
      </c>
      <c r="G6" s="27">
        <f>IF($A6="","",SUMIFS('3. Registre'!$E:$E,'3. Registre'!$A:$A,$A6,'3. Registre'!$B:$B,"Vacances",'3. Registre'!$F:$F,"Aprovada",'3. Registre'!$C:$C,"&gt;="&amp;'1. Configuració'!$C$9,'3. Registre'!$C:$C,"&lt;="&amp;'1. Configuració'!$C$10))</f>
        <v/>
      </c>
      <c r="H6" s="27">
        <f>IF($A6="","",SUMIFS('3. Registre'!$E:$E,'3. Registre'!$A:$A,$A6,'3. Registre'!$B:$B,"Vacances",'3. Registre'!$F:$F,"Pendent",'3. Registre'!$C:$C,"&gt;="&amp;'1. Configuració'!$C$9,'3. Registre'!$C:$C,"&lt;="&amp;'1. Configuració'!$C$10))</f>
        <v/>
      </c>
      <c r="I6" s="27">
        <f>IF($A6="","",$F6-$G6-$H6)</f>
        <v/>
      </c>
    </row>
    <row r="7">
      <c r="A7" s="9" t="inlineStr">
        <is>
          <t>Laia Vidal</t>
        </is>
      </c>
      <c r="B7" s="26" t="n">
        <v>46068</v>
      </c>
      <c r="C7" s="26" t="n"/>
      <c r="D7" s="15" t="n">
        <v>30</v>
      </c>
      <c r="E7" s="15" t="n">
        <v>0</v>
      </c>
      <c r="F7" s="27">
        <f>IF($A7="","",ROUND($D7*MAX(0,MIN('1. Configuració'!$C$10,IF($C7="",'1. Configuració'!$C$10,$C7))-MAX('1. Configuració'!$C$9,$B7)+1)/('1. Configuració'!$C$10-'1. Configuració'!$C$9+1),1)+IF(AND($A7&lt;&gt;"",$B7&lt;='1. Configuració'!$C$9),$E7,0))</f>
        <v/>
      </c>
      <c r="G7" s="27">
        <f>IF($A7="","",SUMIFS('3. Registre'!$E:$E,'3. Registre'!$A:$A,$A7,'3. Registre'!$B:$B,"Vacances",'3. Registre'!$F:$F,"Aprovada",'3. Registre'!$C:$C,"&gt;="&amp;'1. Configuració'!$C$9,'3. Registre'!$C:$C,"&lt;="&amp;'1. Configuració'!$C$10))</f>
        <v/>
      </c>
      <c r="H7" s="27">
        <f>IF($A7="","",SUMIFS('3. Registre'!$E:$E,'3. Registre'!$A:$A,$A7,'3. Registre'!$B:$B,"Vacances",'3. Registre'!$F:$F,"Pendent",'3. Registre'!$C:$C,"&gt;="&amp;'1. Configuració'!$C$9,'3. Registre'!$C:$C,"&lt;="&amp;'1. Configuració'!$C$10))</f>
        <v/>
      </c>
      <c r="I7" s="27">
        <f>IF($A7="","",$F7-$G7-$H7)</f>
        <v/>
      </c>
    </row>
    <row r="8">
      <c r="A8" s="9" t="inlineStr">
        <is>
          <t>Jordi Areny</t>
        </is>
      </c>
      <c r="B8" s="26" t="n">
        <v>44417</v>
      </c>
      <c r="C8" s="26" t="n"/>
      <c r="D8" s="15" t="n">
        <v>30</v>
      </c>
      <c r="E8" s="15" t="n">
        <v>1</v>
      </c>
      <c r="F8" s="27">
        <f>IF($A8="","",ROUND($D8*MAX(0,MIN('1. Configuració'!$C$10,IF($C8="",'1. Configuració'!$C$10,$C8))-MAX('1. Configuració'!$C$9,$B8)+1)/('1. Configuració'!$C$10-'1. Configuració'!$C$9+1),1)+IF(AND($A8&lt;&gt;"",$B8&lt;='1. Configuració'!$C$9),$E8,0))</f>
        <v/>
      </c>
      <c r="G8" s="27">
        <f>IF($A8="","",SUMIFS('3. Registre'!$E:$E,'3. Registre'!$A:$A,$A8,'3. Registre'!$B:$B,"Vacances",'3. Registre'!$F:$F,"Aprovada",'3. Registre'!$C:$C,"&gt;="&amp;'1. Configuració'!$C$9,'3. Registre'!$C:$C,"&lt;="&amp;'1. Configuració'!$C$10))</f>
        <v/>
      </c>
      <c r="H8" s="27">
        <f>IF($A8="","",SUMIFS('3. Registre'!$E:$E,'3. Registre'!$A:$A,$A8,'3. Registre'!$B:$B,"Vacances",'3. Registre'!$F:$F,"Pendent",'3. Registre'!$C:$C,"&gt;="&amp;'1. Configuració'!$C$9,'3. Registre'!$C:$C,"&lt;="&amp;'1. Configuració'!$C$10))</f>
        <v/>
      </c>
      <c r="I8" s="27">
        <f>IF($A8="","",$F8-$G8-$H8)</f>
        <v/>
      </c>
    </row>
    <row r="9">
      <c r="A9" s="9" t="inlineStr">
        <is>
          <t>Anna Molné</t>
        </is>
      </c>
      <c r="B9" s="26" t="n">
        <v>43836</v>
      </c>
      <c r="C9" s="26" t="n">
        <v>46295</v>
      </c>
      <c r="D9" s="15" t="n">
        <v>30</v>
      </c>
      <c r="E9" s="15" t="n">
        <v>0</v>
      </c>
      <c r="F9" s="27">
        <f>IF($A9="","",ROUND($D9*MAX(0,MIN('1. Configuració'!$C$10,IF($C9="",'1. Configuració'!$C$10,$C9))-MAX('1. Configuració'!$C$9,$B9)+1)/('1. Configuració'!$C$10-'1. Configuració'!$C$9+1),1)+IF(AND($A9&lt;&gt;"",$B9&lt;='1. Configuració'!$C$9),$E9,0))</f>
        <v/>
      </c>
      <c r="G9" s="27">
        <f>IF($A9="","",SUMIFS('3. Registre'!$E:$E,'3. Registre'!$A:$A,$A9,'3. Registre'!$B:$B,"Vacances",'3. Registre'!$F:$F,"Aprovada",'3. Registre'!$C:$C,"&gt;="&amp;'1. Configuració'!$C$9,'3. Registre'!$C:$C,"&lt;="&amp;'1. Configuració'!$C$10))</f>
        <v/>
      </c>
      <c r="H9" s="27">
        <f>IF($A9="","",SUMIFS('3. Registre'!$E:$E,'3. Registre'!$A:$A,$A9,'3. Registre'!$B:$B,"Vacances",'3. Registre'!$F:$F,"Pendent",'3. Registre'!$C:$C,"&gt;="&amp;'1. Configuració'!$C$9,'3. Registre'!$C:$C,"&lt;="&amp;'1. Configuració'!$C$10))</f>
        <v/>
      </c>
      <c r="I9" s="27">
        <f>IF($A9="","",$F9-$G9-$H9)</f>
        <v/>
      </c>
    </row>
    <row r="10">
      <c r="B10" s="26" t="n"/>
      <c r="C10" s="26" t="n"/>
      <c r="D10" s="15" t="n"/>
      <c r="E10" s="15" t="n"/>
      <c r="F10" s="27">
        <f>IF($A10="","",ROUND($D10*MAX(0,MIN('1. Configuració'!$C$10,IF($C10="",'1. Configuració'!$C$10,$C10))-MAX('1. Configuració'!$C$9,$B10)+1)/('1. Configuració'!$C$10-'1. Configuració'!$C$9+1),1)+IF(AND($A10&lt;&gt;"",$B10&lt;='1. Configuració'!$C$9),$E10,0))</f>
        <v/>
      </c>
      <c r="G10" s="27">
        <f>IF($A10="","",SUMIFS('3. Registre'!$E:$E,'3. Registre'!$A:$A,$A10,'3. Registre'!$B:$B,"Vacances",'3. Registre'!$F:$F,"Aprovada",'3. Registre'!$C:$C,"&gt;="&amp;'1. Configuració'!$C$9,'3. Registre'!$C:$C,"&lt;="&amp;'1. Configuració'!$C$10))</f>
        <v/>
      </c>
      <c r="H10" s="27">
        <f>IF($A10="","",SUMIFS('3. Registre'!$E:$E,'3. Registre'!$A:$A,$A10,'3. Registre'!$B:$B,"Vacances",'3. Registre'!$F:$F,"Pendent",'3. Registre'!$C:$C,"&gt;="&amp;'1. Configuració'!$C$9,'3. Registre'!$C:$C,"&lt;="&amp;'1. Configuració'!$C$10))</f>
        <v/>
      </c>
      <c r="I10" s="27">
        <f>IF($A10="","",$F10-$G10-$H10)</f>
        <v/>
      </c>
    </row>
    <row r="11">
      <c r="B11" s="26" t="n"/>
      <c r="C11" s="26" t="n"/>
      <c r="D11" s="15" t="n"/>
      <c r="E11" s="15" t="n"/>
      <c r="F11" s="27">
        <f>IF($A11="","",ROUND($D11*MAX(0,MIN('1. Configuració'!$C$10,IF($C11="",'1. Configuració'!$C$10,$C11))-MAX('1. Configuració'!$C$9,$B11)+1)/('1. Configuració'!$C$10-'1. Configuració'!$C$9+1),1)+IF(AND($A11&lt;&gt;"",$B11&lt;='1. Configuració'!$C$9),$E11,0))</f>
        <v/>
      </c>
      <c r="G11" s="27">
        <f>IF($A11="","",SUMIFS('3. Registre'!$E:$E,'3. Registre'!$A:$A,$A11,'3. Registre'!$B:$B,"Vacances",'3. Registre'!$F:$F,"Aprovada",'3. Registre'!$C:$C,"&gt;="&amp;'1. Configuració'!$C$9,'3. Registre'!$C:$C,"&lt;="&amp;'1. Configuració'!$C$10))</f>
        <v/>
      </c>
      <c r="H11" s="27">
        <f>IF($A11="","",SUMIFS('3. Registre'!$E:$E,'3. Registre'!$A:$A,$A11,'3. Registre'!$B:$B,"Vacances",'3. Registre'!$F:$F,"Pendent",'3. Registre'!$C:$C,"&gt;="&amp;'1. Configuració'!$C$9,'3. Registre'!$C:$C,"&lt;="&amp;'1. Configuració'!$C$10))</f>
        <v/>
      </c>
      <c r="I11" s="27">
        <f>IF($A11="","",$F11-$G11-$H11)</f>
        <v/>
      </c>
    </row>
    <row r="12">
      <c r="B12" s="26" t="n"/>
      <c r="C12" s="26" t="n"/>
      <c r="D12" s="15" t="n"/>
      <c r="E12" s="15" t="n"/>
      <c r="F12" s="27">
        <f>IF($A12="","",ROUND($D12*MAX(0,MIN('1. Configuració'!$C$10,IF($C12="",'1. Configuració'!$C$10,$C12))-MAX('1. Configuració'!$C$9,$B12)+1)/('1. Configuració'!$C$10-'1. Configuració'!$C$9+1),1)+IF(AND($A12&lt;&gt;"",$B12&lt;='1. Configuració'!$C$9),$E12,0))</f>
        <v/>
      </c>
      <c r="G12" s="27">
        <f>IF($A12="","",SUMIFS('3. Registre'!$E:$E,'3. Registre'!$A:$A,$A12,'3. Registre'!$B:$B,"Vacances",'3. Registre'!$F:$F,"Aprovada",'3. Registre'!$C:$C,"&gt;="&amp;'1. Configuració'!$C$9,'3. Registre'!$C:$C,"&lt;="&amp;'1. Configuració'!$C$10))</f>
        <v/>
      </c>
      <c r="H12" s="27">
        <f>IF($A12="","",SUMIFS('3. Registre'!$E:$E,'3. Registre'!$A:$A,$A12,'3. Registre'!$B:$B,"Vacances",'3. Registre'!$F:$F,"Pendent",'3. Registre'!$C:$C,"&gt;="&amp;'1. Configuració'!$C$9,'3. Registre'!$C:$C,"&lt;="&amp;'1. Configuració'!$C$10))</f>
        <v/>
      </c>
      <c r="I12" s="27">
        <f>IF($A12="","",$F12-$G12-$H12)</f>
        <v/>
      </c>
    </row>
    <row r="13">
      <c r="B13" s="26" t="n"/>
      <c r="C13" s="26" t="n"/>
      <c r="D13" s="15" t="n"/>
      <c r="E13" s="15" t="n"/>
      <c r="F13" s="27">
        <f>IF($A13="","",ROUND($D13*MAX(0,MIN('1. Configuració'!$C$10,IF($C13="",'1. Configuració'!$C$10,$C13))-MAX('1. Configuració'!$C$9,$B13)+1)/('1. Configuració'!$C$10-'1. Configuració'!$C$9+1),1)+IF(AND($A13&lt;&gt;"",$B13&lt;='1. Configuració'!$C$9),$E13,0))</f>
        <v/>
      </c>
      <c r="G13" s="27">
        <f>IF($A13="","",SUMIFS('3. Registre'!$E:$E,'3. Registre'!$A:$A,$A13,'3. Registre'!$B:$B,"Vacances",'3. Registre'!$F:$F,"Aprovada",'3. Registre'!$C:$C,"&gt;="&amp;'1. Configuració'!$C$9,'3. Registre'!$C:$C,"&lt;="&amp;'1. Configuració'!$C$10))</f>
        <v/>
      </c>
      <c r="H13" s="27">
        <f>IF($A13="","",SUMIFS('3. Registre'!$E:$E,'3. Registre'!$A:$A,$A13,'3. Registre'!$B:$B,"Vacances",'3. Registre'!$F:$F,"Pendent",'3. Registre'!$C:$C,"&gt;="&amp;'1. Configuració'!$C$9,'3. Registre'!$C:$C,"&lt;="&amp;'1. Configuració'!$C$10))</f>
        <v/>
      </c>
      <c r="I13" s="27">
        <f>IF($A13="","",$F13-$G13-$H13)</f>
        <v/>
      </c>
    </row>
    <row r="14">
      <c r="B14" s="26" t="n"/>
      <c r="C14" s="26" t="n"/>
      <c r="D14" s="15" t="n"/>
      <c r="E14" s="15" t="n"/>
      <c r="F14" s="27">
        <f>IF($A14="","",ROUND($D14*MAX(0,MIN('1. Configuració'!$C$10,IF($C14="",'1. Configuració'!$C$10,$C14))-MAX('1. Configuració'!$C$9,$B14)+1)/('1. Configuració'!$C$10-'1. Configuració'!$C$9+1),1)+IF(AND($A14&lt;&gt;"",$B14&lt;='1. Configuració'!$C$9),$E14,0))</f>
        <v/>
      </c>
      <c r="G14" s="27">
        <f>IF($A14="","",SUMIFS('3. Registre'!$E:$E,'3. Registre'!$A:$A,$A14,'3. Registre'!$B:$B,"Vacances",'3. Registre'!$F:$F,"Aprovada",'3. Registre'!$C:$C,"&gt;="&amp;'1. Configuració'!$C$9,'3. Registre'!$C:$C,"&lt;="&amp;'1. Configuració'!$C$10))</f>
        <v/>
      </c>
      <c r="H14" s="27">
        <f>IF($A14="","",SUMIFS('3. Registre'!$E:$E,'3. Registre'!$A:$A,$A14,'3. Registre'!$B:$B,"Vacances",'3. Registre'!$F:$F,"Pendent",'3. Registre'!$C:$C,"&gt;="&amp;'1. Configuració'!$C$9,'3. Registre'!$C:$C,"&lt;="&amp;'1. Configuració'!$C$10))</f>
        <v/>
      </c>
      <c r="I14" s="27">
        <f>IF($A14="","",$F14-$G14-$H14)</f>
        <v/>
      </c>
    </row>
    <row r="15">
      <c r="B15" s="26" t="n"/>
      <c r="C15" s="26" t="n"/>
      <c r="D15" s="15" t="n"/>
      <c r="E15" s="15" t="n"/>
      <c r="F15" s="27">
        <f>IF($A15="","",ROUND($D15*MAX(0,MIN('1. Configuració'!$C$10,IF($C15="",'1. Configuració'!$C$10,$C15))-MAX('1. Configuració'!$C$9,$B15)+1)/('1. Configuració'!$C$10-'1. Configuració'!$C$9+1),1)+IF(AND($A15&lt;&gt;"",$B15&lt;='1. Configuració'!$C$9),$E15,0))</f>
        <v/>
      </c>
      <c r="G15" s="27">
        <f>IF($A15="","",SUMIFS('3. Registre'!$E:$E,'3. Registre'!$A:$A,$A15,'3. Registre'!$B:$B,"Vacances",'3. Registre'!$F:$F,"Aprovada",'3. Registre'!$C:$C,"&gt;="&amp;'1. Configuració'!$C$9,'3. Registre'!$C:$C,"&lt;="&amp;'1. Configuració'!$C$10))</f>
        <v/>
      </c>
      <c r="H15" s="27">
        <f>IF($A15="","",SUMIFS('3. Registre'!$E:$E,'3. Registre'!$A:$A,$A15,'3. Registre'!$B:$B,"Vacances",'3. Registre'!$F:$F,"Pendent",'3. Registre'!$C:$C,"&gt;="&amp;'1. Configuració'!$C$9,'3. Registre'!$C:$C,"&lt;="&amp;'1. Configuració'!$C$10))</f>
        <v/>
      </c>
      <c r="I15" s="27">
        <f>IF($A15="","",$F15-$G15-$H15)</f>
        <v/>
      </c>
    </row>
    <row r="16">
      <c r="B16" s="26" t="n"/>
      <c r="C16" s="26" t="n"/>
      <c r="D16" s="15" t="n"/>
      <c r="E16" s="15" t="n"/>
      <c r="F16" s="27">
        <f>IF($A16="","",ROUND($D16*MAX(0,MIN('1. Configuració'!$C$10,IF($C16="",'1. Configuració'!$C$10,$C16))-MAX('1. Configuració'!$C$9,$B16)+1)/('1. Configuració'!$C$10-'1. Configuració'!$C$9+1),1)+IF(AND($A16&lt;&gt;"",$B16&lt;='1. Configuració'!$C$9),$E16,0))</f>
        <v/>
      </c>
      <c r="G16" s="27">
        <f>IF($A16="","",SUMIFS('3. Registre'!$E:$E,'3. Registre'!$A:$A,$A16,'3. Registre'!$B:$B,"Vacances",'3. Registre'!$F:$F,"Aprovada",'3. Registre'!$C:$C,"&gt;="&amp;'1. Configuració'!$C$9,'3. Registre'!$C:$C,"&lt;="&amp;'1. Configuració'!$C$10))</f>
        <v/>
      </c>
      <c r="H16" s="27">
        <f>IF($A16="","",SUMIFS('3. Registre'!$E:$E,'3. Registre'!$A:$A,$A16,'3. Registre'!$B:$B,"Vacances",'3. Registre'!$F:$F,"Pendent",'3. Registre'!$C:$C,"&gt;="&amp;'1. Configuració'!$C$9,'3. Registre'!$C:$C,"&lt;="&amp;'1. Configuració'!$C$10))</f>
        <v/>
      </c>
      <c r="I16" s="27">
        <f>IF($A16="","",$F16-$G16-$H16)</f>
        <v/>
      </c>
    </row>
    <row r="17">
      <c r="B17" s="26" t="n"/>
      <c r="C17" s="26" t="n"/>
      <c r="D17" s="15" t="n"/>
      <c r="E17" s="15" t="n"/>
      <c r="F17" s="27">
        <f>IF($A17="","",ROUND($D17*MAX(0,MIN('1. Configuració'!$C$10,IF($C17="",'1. Configuració'!$C$10,$C17))-MAX('1. Configuració'!$C$9,$B17)+1)/('1. Configuració'!$C$10-'1. Configuració'!$C$9+1),1)+IF(AND($A17&lt;&gt;"",$B17&lt;='1. Configuració'!$C$9),$E17,0))</f>
        <v/>
      </c>
      <c r="G17" s="27">
        <f>IF($A17="","",SUMIFS('3. Registre'!$E:$E,'3. Registre'!$A:$A,$A17,'3. Registre'!$B:$B,"Vacances",'3. Registre'!$F:$F,"Aprovada",'3. Registre'!$C:$C,"&gt;="&amp;'1. Configuració'!$C$9,'3. Registre'!$C:$C,"&lt;="&amp;'1. Configuració'!$C$10))</f>
        <v/>
      </c>
      <c r="H17" s="27">
        <f>IF($A17="","",SUMIFS('3. Registre'!$E:$E,'3. Registre'!$A:$A,$A17,'3. Registre'!$B:$B,"Vacances",'3. Registre'!$F:$F,"Pendent",'3. Registre'!$C:$C,"&gt;="&amp;'1. Configuració'!$C$9,'3. Registre'!$C:$C,"&lt;="&amp;'1. Configuració'!$C$10))</f>
        <v/>
      </c>
      <c r="I17" s="27">
        <f>IF($A17="","",$F17-$G17-$H17)</f>
        <v/>
      </c>
    </row>
    <row r="18">
      <c r="B18" s="26" t="n"/>
      <c r="C18" s="26" t="n"/>
      <c r="D18" s="15" t="n"/>
      <c r="E18" s="15" t="n"/>
      <c r="F18" s="27">
        <f>IF($A18="","",ROUND($D18*MAX(0,MIN('1. Configuració'!$C$10,IF($C18="",'1. Configuració'!$C$10,$C18))-MAX('1. Configuració'!$C$9,$B18)+1)/('1. Configuració'!$C$10-'1. Configuració'!$C$9+1),1)+IF(AND($A18&lt;&gt;"",$B18&lt;='1. Configuració'!$C$9),$E18,0))</f>
        <v/>
      </c>
      <c r="G18" s="27">
        <f>IF($A18="","",SUMIFS('3. Registre'!$E:$E,'3. Registre'!$A:$A,$A18,'3. Registre'!$B:$B,"Vacances",'3. Registre'!$F:$F,"Aprovada",'3. Registre'!$C:$C,"&gt;="&amp;'1. Configuració'!$C$9,'3. Registre'!$C:$C,"&lt;="&amp;'1. Configuració'!$C$10))</f>
        <v/>
      </c>
      <c r="H18" s="27">
        <f>IF($A18="","",SUMIFS('3. Registre'!$E:$E,'3. Registre'!$A:$A,$A18,'3. Registre'!$B:$B,"Vacances",'3. Registre'!$F:$F,"Pendent",'3. Registre'!$C:$C,"&gt;="&amp;'1. Configuració'!$C$9,'3. Registre'!$C:$C,"&lt;="&amp;'1. Configuració'!$C$10))</f>
        <v/>
      </c>
      <c r="I18" s="27">
        <f>IF($A18="","",$F18-$G18-$H18)</f>
        <v/>
      </c>
    </row>
    <row r="19">
      <c r="B19" s="26" t="n"/>
      <c r="C19" s="26" t="n"/>
      <c r="D19" s="15" t="n"/>
      <c r="E19" s="15" t="n"/>
      <c r="F19" s="27">
        <f>IF($A19="","",ROUND($D19*MAX(0,MIN('1. Configuració'!$C$10,IF($C19="",'1. Configuració'!$C$10,$C19))-MAX('1. Configuració'!$C$9,$B19)+1)/('1. Configuració'!$C$10-'1. Configuració'!$C$9+1),1)+IF(AND($A19&lt;&gt;"",$B19&lt;='1. Configuració'!$C$9),$E19,0))</f>
        <v/>
      </c>
      <c r="G19" s="27">
        <f>IF($A19="","",SUMIFS('3. Registre'!$E:$E,'3. Registre'!$A:$A,$A19,'3. Registre'!$B:$B,"Vacances",'3. Registre'!$F:$F,"Aprovada",'3. Registre'!$C:$C,"&gt;="&amp;'1. Configuració'!$C$9,'3. Registre'!$C:$C,"&lt;="&amp;'1. Configuració'!$C$10))</f>
        <v/>
      </c>
      <c r="H19" s="27">
        <f>IF($A19="","",SUMIFS('3. Registre'!$E:$E,'3. Registre'!$A:$A,$A19,'3. Registre'!$B:$B,"Vacances",'3. Registre'!$F:$F,"Pendent",'3. Registre'!$C:$C,"&gt;="&amp;'1. Configuració'!$C$9,'3. Registre'!$C:$C,"&lt;="&amp;'1. Configuració'!$C$10))</f>
        <v/>
      </c>
      <c r="I19" s="27">
        <f>IF($A19="","",$F19-$G19-$H19)</f>
        <v/>
      </c>
    </row>
    <row r="20">
      <c r="B20" s="26" t="n"/>
      <c r="C20" s="26" t="n"/>
      <c r="D20" s="15" t="n"/>
      <c r="E20" s="15" t="n"/>
      <c r="F20" s="27">
        <f>IF($A20="","",ROUND($D20*MAX(0,MIN('1. Configuració'!$C$10,IF($C20="",'1. Configuració'!$C$10,$C20))-MAX('1. Configuració'!$C$9,$B20)+1)/('1. Configuració'!$C$10-'1. Configuració'!$C$9+1),1)+IF(AND($A20&lt;&gt;"",$B20&lt;='1. Configuració'!$C$9),$E20,0))</f>
        <v/>
      </c>
      <c r="G20" s="27">
        <f>IF($A20="","",SUMIFS('3. Registre'!$E:$E,'3. Registre'!$A:$A,$A20,'3. Registre'!$B:$B,"Vacances",'3. Registre'!$F:$F,"Aprovada",'3. Registre'!$C:$C,"&gt;="&amp;'1. Configuració'!$C$9,'3. Registre'!$C:$C,"&lt;="&amp;'1. Configuració'!$C$10))</f>
        <v/>
      </c>
      <c r="H20" s="27">
        <f>IF($A20="","",SUMIFS('3. Registre'!$E:$E,'3. Registre'!$A:$A,$A20,'3. Registre'!$B:$B,"Vacances",'3. Registre'!$F:$F,"Pendent",'3. Registre'!$C:$C,"&gt;="&amp;'1. Configuració'!$C$9,'3. Registre'!$C:$C,"&lt;="&amp;'1. Configuració'!$C$10))</f>
        <v/>
      </c>
      <c r="I20" s="27">
        <f>IF($A20="","",$F20-$G20-$H20)</f>
        <v/>
      </c>
    </row>
    <row r="21">
      <c r="B21" s="26" t="n"/>
      <c r="C21" s="26" t="n"/>
      <c r="D21" s="15" t="n"/>
      <c r="E21" s="15" t="n"/>
      <c r="F21" s="27">
        <f>IF($A21="","",ROUND($D21*MAX(0,MIN('1. Configuració'!$C$10,IF($C21="",'1. Configuració'!$C$10,$C21))-MAX('1. Configuració'!$C$9,$B21)+1)/('1. Configuració'!$C$10-'1. Configuració'!$C$9+1),1)+IF(AND($A21&lt;&gt;"",$B21&lt;='1. Configuració'!$C$9),$E21,0))</f>
        <v/>
      </c>
      <c r="G21" s="27">
        <f>IF($A21="","",SUMIFS('3. Registre'!$E:$E,'3. Registre'!$A:$A,$A21,'3. Registre'!$B:$B,"Vacances",'3. Registre'!$F:$F,"Aprovada",'3. Registre'!$C:$C,"&gt;="&amp;'1. Configuració'!$C$9,'3. Registre'!$C:$C,"&lt;="&amp;'1. Configuració'!$C$10))</f>
        <v/>
      </c>
      <c r="H21" s="27">
        <f>IF($A21="","",SUMIFS('3. Registre'!$E:$E,'3. Registre'!$A:$A,$A21,'3. Registre'!$B:$B,"Vacances",'3. Registre'!$F:$F,"Pendent",'3. Registre'!$C:$C,"&gt;="&amp;'1. Configuració'!$C$9,'3. Registre'!$C:$C,"&lt;="&amp;'1. Configuració'!$C$10))</f>
        <v/>
      </c>
      <c r="I21" s="27">
        <f>IF($A21="","",$F21-$G21-$H21)</f>
        <v/>
      </c>
    </row>
    <row r="22">
      <c r="B22" s="26" t="n"/>
      <c r="C22" s="26" t="n"/>
      <c r="D22" s="15" t="n"/>
      <c r="E22" s="15" t="n"/>
      <c r="F22" s="27">
        <f>IF($A22="","",ROUND($D22*MAX(0,MIN('1. Configuració'!$C$10,IF($C22="",'1. Configuració'!$C$10,$C22))-MAX('1. Configuració'!$C$9,$B22)+1)/('1. Configuració'!$C$10-'1. Configuració'!$C$9+1),1)+IF(AND($A22&lt;&gt;"",$B22&lt;='1. Configuració'!$C$9),$E22,0))</f>
        <v/>
      </c>
      <c r="G22" s="27">
        <f>IF($A22="","",SUMIFS('3. Registre'!$E:$E,'3. Registre'!$A:$A,$A22,'3. Registre'!$B:$B,"Vacances",'3. Registre'!$F:$F,"Aprovada",'3. Registre'!$C:$C,"&gt;="&amp;'1. Configuració'!$C$9,'3. Registre'!$C:$C,"&lt;="&amp;'1. Configuració'!$C$10))</f>
        <v/>
      </c>
      <c r="H22" s="27">
        <f>IF($A22="","",SUMIFS('3. Registre'!$E:$E,'3. Registre'!$A:$A,$A22,'3. Registre'!$B:$B,"Vacances",'3. Registre'!$F:$F,"Pendent",'3. Registre'!$C:$C,"&gt;="&amp;'1. Configuració'!$C$9,'3. Registre'!$C:$C,"&lt;="&amp;'1. Configuració'!$C$10))</f>
        <v/>
      </c>
      <c r="I22" s="27">
        <f>IF($A22="","",$F22-$G22-$H22)</f>
        <v/>
      </c>
    </row>
    <row r="23">
      <c r="B23" s="26" t="n"/>
      <c r="C23" s="26" t="n"/>
      <c r="D23" s="15" t="n"/>
      <c r="E23" s="15" t="n"/>
      <c r="F23" s="27">
        <f>IF($A23="","",ROUND($D23*MAX(0,MIN('1. Configuració'!$C$10,IF($C23="",'1. Configuració'!$C$10,$C23))-MAX('1. Configuració'!$C$9,$B23)+1)/('1. Configuració'!$C$10-'1. Configuració'!$C$9+1),1)+IF(AND($A23&lt;&gt;"",$B23&lt;='1. Configuració'!$C$9),$E23,0))</f>
        <v/>
      </c>
      <c r="G23" s="27">
        <f>IF($A23="","",SUMIFS('3. Registre'!$E:$E,'3. Registre'!$A:$A,$A23,'3. Registre'!$B:$B,"Vacances",'3. Registre'!$F:$F,"Aprovada",'3. Registre'!$C:$C,"&gt;="&amp;'1. Configuració'!$C$9,'3. Registre'!$C:$C,"&lt;="&amp;'1. Configuració'!$C$10))</f>
        <v/>
      </c>
      <c r="H23" s="27">
        <f>IF($A23="","",SUMIFS('3. Registre'!$E:$E,'3. Registre'!$A:$A,$A23,'3. Registre'!$B:$B,"Vacances",'3. Registre'!$F:$F,"Pendent",'3. Registre'!$C:$C,"&gt;="&amp;'1. Configuració'!$C$9,'3. Registre'!$C:$C,"&lt;="&amp;'1. Configuració'!$C$10))</f>
        <v/>
      </c>
      <c r="I23" s="27">
        <f>IF($A23="","",$F23-$G23-$H23)</f>
        <v/>
      </c>
    </row>
    <row r="24">
      <c r="B24" s="26" t="n"/>
      <c r="C24" s="26" t="n"/>
      <c r="D24" s="15" t="n"/>
      <c r="E24" s="15" t="n"/>
      <c r="F24" s="27">
        <f>IF($A24="","",ROUND($D24*MAX(0,MIN('1. Configuració'!$C$10,IF($C24="",'1. Configuració'!$C$10,$C24))-MAX('1. Configuració'!$C$9,$B24)+1)/('1. Configuració'!$C$10-'1. Configuració'!$C$9+1),1)+IF(AND($A24&lt;&gt;"",$B24&lt;='1. Configuració'!$C$9),$E24,0))</f>
        <v/>
      </c>
      <c r="G24" s="27">
        <f>IF($A24="","",SUMIFS('3. Registre'!$E:$E,'3. Registre'!$A:$A,$A24,'3. Registre'!$B:$B,"Vacances",'3. Registre'!$F:$F,"Aprovada",'3. Registre'!$C:$C,"&gt;="&amp;'1. Configuració'!$C$9,'3. Registre'!$C:$C,"&lt;="&amp;'1. Configuració'!$C$10))</f>
        <v/>
      </c>
      <c r="H24" s="27">
        <f>IF($A24="","",SUMIFS('3. Registre'!$E:$E,'3. Registre'!$A:$A,$A24,'3. Registre'!$B:$B,"Vacances",'3. Registre'!$F:$F,"Pendent",'3. Registre'!$C:$C,"&gt;="&amp;'1. Configuració'!$C$9,'3. Registre'!$C:$C,"&lt;="&amp;'1. Configuració'!$C$10))</f>
        <v/>
      </c>
      <c r="I24" s="27">
        <f>IF($A24="","",$F24-$G24-$H24)</f>
        <v/>
      </c>
    </row>
    <row r="25">
      <c r="B25" s="26" t="n"/>
      <c r="C25" s="26" t="n"/>
      <c r="D25" s="15" t="n"/>
      <c r="E25" s="15" t="n"/>
      <c r="F25" s="27">
        <f>IF($A25="","",ROUND($D25*MAX(0,MIN('1. Configuració'!$C$10,IF($C25="",'1. Configuració'!$C$10,$C25))-MAX('1. Configuració'!$C$9,$B25)+1)/('1. Configuració'!$C$10-'1. Configuració'!$C$9+1),1)+IF(AND($A25&lt;&gt;"",$B25&lt;='1. Configuració'!$C$9),$E25,0))</f>
        <v/>
      </c>
      <c r="G25" s="27">
        <f>IF($A25="","",SUMIFS('3. Registre'!$E:$E,'3. Registre'!$A:$A,$A25,'3. Registre'!$B:$B,"Vacances",'3. Registre'!$F:$F,"Aprovada",'3. Registre'!$C:$C,"&gt;="&amp;'1. Configuració'!$C$9,'3. Registre'!$C:$C,"&lt;="&amp;'1. Configuració'!$C$10))</f>
        <v/>
      </c>
      <c r="H25" s="27">
        <f>IF($A25="","",SUMIFS('3. Registre'!$E:$E,'3. Registre'!$A:$A,$A25,'3. Registre'!$B:$B,"Vacances",'3. Registre'!$F:$F,"Pendent",'3. Registre'!$C:$C,"&gt;="&amp;'1. Configuració'!$C$9,'3. Registre'!$C:$C,"&lt;="&amp;'1. Configuració'!$C$10))</f>
        <v/>
      </c>
      <c r="I25" s="27">
        <f>IF($A25="","",$F25-$G25-$H25)</f>
        <v/>
      </c>
    </row>
    <row r="26">
      <c r="B26" s="26" t="n"/>
      <c r="C26" s="26" t="n"/>
      <c r="D26" s="15" t="n"/>
      <c r="E26" s="15" t="n"/>
      <c r="F26" s="27">
        <f>IF($A26="","",ROUND($D26*MAX(0,MIN('1. Configuració'!$C$10,IF($C26="",'1. Configuració'!$C$10,$C26))-MAX('1. Configuració'!$C$9,$B26)+1)/('1. Configuració'!$C$10-'1. Configuració'!$C$9+1),1)+IF(AND($A26&lt;&gt;"",$B26&lt;='1. Configuració'!$C$9),$E26,0))</f>
        <v/>
      </c>
      <c r="G26" s="27">
        <f>IF($A26="","",SUMIFS('3. Registre'!$E:$E,'3. Registre'!$A:$A,$A26,'3. Registre'!$B:$B,"Vacances",'3. Registre'!$F:$F,"Aprovada",'3. Registre'!$C:$C,"&gt;="&amp;'1. Configuració'!$C$9,'3. Registre'!$C:$C,"&lt;="&amp;'1. Configuració'!$C$10))</f>
        <v/>
      </c>
      <c r="H26" s="27">
        <f>IF($A26="","",SUMIFS('3. Registre'!$E:$E,'3. Registre'!$A:$A,$A26,'3. Registre'!$B:$B,"Vacances",'3. Registre'!$F:$F,"Pendent",'3. Registre'!$C:$C,"&gt;="&amp;'1. Configuració'!$C$9,'3. Registre'!$C:$C,"&lt;="&amp;'1. Configuració'!$C$10))</f>
        <v/>
      </c>
      <c r="I26" s="27">
        <f>IF($A26="","",$F26-$G26-$H26)</f>
        <v/>
      </c>
    </row>
    <row r="27">
      <c r="B27" s="26" t="n"/>
      <c r="C27" s="26" t="n"/>
      <c r="D27" s="15" t="n"/>
      <c r="E27" s="15" t="n"/>
      <c r="F27" s="27">
        <f>IF($A27="","",ROUND($D27*MAX(0,MIN('1. Configuració'!$C$10,IF($C27="",'1. Configuració'!$C$10,$C27))-MAX('1. Configuració'!$C$9,$B27)+1)/('1. Configuració'!$C$10-'1. Configuració'!$C$9+1),1)+IF(AND($A27&lt;&gt;"",$B27&lt;='1. Configuració'!$C$9),$E27,0))</f>
        <v/>
      </c>
      <c r="G27" s="27">
        <f>IF($A27="","",SUMIFS('3. Registre'!$E:$E,'3. Registre'!$A:$A,$A27,'3. Registre'!$B:$B,"Vacances",'3. Registre'!$F:$F,"Aprovada",'3. Registre'!$C:$C,"&gt;="&amp;'1. Configuració'!$C$9,'3. Registre'!$C:$C,"&lt;="&amp;'1. Configuració'!$C$10))</f>
        <v/>
      </c>
      <c r="H27" s="27">
        <f>IF($A27="","",SUMIFS('3. Registre'!$E:$E,'3. Registre'!$A:$A,$A27,'3. Registre'!$B:$B,"Vacances",'3. Registre'!$F:$F,"Pendent",'3. Registre'!$C:$C,"&gt;="&amp;'1. Configuració'!$C$9,'3. Registre'!$C:$C,"&lt;="&amp;'1. Configuració'!$C$10))</f>
        <v/>
      </c>
      <c r="I27" s="27">
        <f>IF($A27="","",$F27-$G27-$H27)</f>
        <v/>
      </c>
    </row>
    <row r="28">
      <c r="B28" s="26" t="n"/>
      <c r="C28" s="26" t="n"/>
      <c r="D28" s="15" t="n"/>
      <c r="E28" s="15" t="n"/>
      <c r="F28" s="27">
        <f>IF($A28="","",ROUND($D28*MAX(0,MIN('1. Configuració'!$C$10,IF($C28="",'1. Configuració'!$C$10,$C28))-MAX('1. Configuració'!$C$9,$B28)+1)/('1. Configuració'!$C$10-'1. Configuració'!$C$9+1),1)+IF(AND($A28&lt;&gt;"",$B28&lt;='1. Configuració'!$C$9),$E28,0))</f>
        <v/>
      </c>
      <c r="G28" s="27">
        <f>IF($A28="","",SUMIFS('3. Registre'!$E:$E,'3. Registre'!$A:$A,$A28,'3. Registre'!$B:$B,"Vacances",'3. Registre'!$F:$F,"Aprovada",'3. Registre'!$C:$C,"&gt;="&amp;'1. Configuració'!$C$9,'3. Registre'!$C:$C,"&lt;="&amp;'1. Configuració'!$C$10))</f>
        <v/>
      </c>
      <c r="H28" s="27">
        <f>IF($A28="","",SUMIFS('3. Registre'!$E:$E,'3. Registre'!$A:$A,$A28,'3. Registre'!$B:$B,"Vacances",'3. Registre'!$F:$F,"Pendent",'3. Registre'!$C:$C,"&gt;="&amp;'1. Configuració'!$C$9,'3. Registre'!$C:$C,"&lt;="&amp;'1. Configuració'!$C$10))</f>
        <v/>
      </c>
      <c r="I28" s="27">
        <f>IF($A28="","",$F28-$G28-$H28)</f>
        <v/>
      </c>
    </row>
    <row r="29">
      <c r="B29" s="26" t="n"/>
      <c r="C29" s="26" t="n"/>
      <c r="D29" s="15" t="n"/>
      <c r="E29" s="15" t="n"/>
      <c r="F29" s="27">
        <f>IF($A29="","",ROUND($D29*MAX(0,MIN('1. Configuració'!$C$10,IF($C29="",'1. Configuració'!$C$10,$C29))-MAX('1. Configuració'!$C$9,$B29)+1)/('1. Configuració'!$C$10-'1. Configuració'!$C$9+1),1)+IF(AND($A29&lt;&gt;"",$B29&lt;='1. Configuració'!$C$9),$E29,0))</f>
        <v/>
      </c>
      <c r="G29" s="27">
        <f>IF($A29="","",SUMIFS('3. Registre'!$E:$E,'3. Registre'!$A:$A,$A29,'3. Registre'!$B:$B,"Vacances",'3. Registre'!$F:$F,"Aprovada",'3. Registre'!$C:$C,"&gt;="&amp;'1. Configuració'!$C$9,'3. Registre'!$C:$C,"&lt;="&amp;'1. Configuració'!$C$10))</f>
        <v/>
      </c>
      <c r="H29" s="27">
        <f>IF($A29="","",SUMIFS('3. Registre'!$E:$E,'3. Registre'!$A:$A,$A29,'3. Registre'!$B:$B,"Vacances",'3. Registre'!$F:$F,"Pendent",'3. Registre'!$C:$C,"&gt;="&amp;'1. Configuració'!$C$9,'3. Registre'!$C:$C,"&lt;="&amp;'1. Configuració'!$C$10))</f>
        <v/>
      </c>
      <c r="I29" s="27">
        <f>IF($A29="","",$F29-$G29-$H29)</f>
        <v/>
      </c>
    </row>
    <row r="30">
      <c r="B30" s="26" t="n"/>
      <c r="C30" s="26" t="n"/>
      <c r="D30" s="15" t="n"/>
      <c r="E30" s="15" t="n"/>
      <c r="F30" s="27">
        <f>IF($A30="","",ROUND($D30*MAX(0,MIN('1. Configuració'!$C$10,IF($C30="",'1. Configuració'!$C$10,$C30))-MAX('1. Configuració'!$C$9,$B30)+1)/('1. Configuració'!$C$10-'1. Configuració'!$C$9+1),1)+IF(AND($A30&lt;&gt;"",$B30&lt;='1. Configuració'!$C$9),$E30,0))</f>
        <v/>
      </c>
      <c r="G30" s="27">
        <f>IF($A30="","",SUMIFS('3. Registre'!$E:$E,'3. Registre'!$A:$A,$A30,'3. Registre'!$B:$B,"Vacances",'3. Registre'!$F:$F,"Aprovada",'3. Registre'!$C:$C,"&gt;="&amp;'1. Configuració'!$C$9,'3. Registre'!$C:$C,"&lt;="&amp;'1. Configuració'!$C$10))</f>
        <v/>
      </c>
      <c r="H30" s="27">
        <f>IF($A30="","",SUMIFS('3. Registre'!$E:$E,'3. Registre'!$A:$A,$A30,'3. Registre'!$B:$B,"Vacances",'3. Registre'!$F:$F,"Pendent",'3. Registre'!$C:$C,"&gt;="&amp;'1. Configuració'!$C$9,'3. Registre'!$C:$C,"&lt;="&amp;'1. Configuració'!$C$10))</f>
        <v/>
      </c>
      <c r="I30" s="27">
        <f>IF($A30="","",$F30-$G30-$H30)</f>
        <v/>
      </c>
    </row>
    <row r="31">
      <c r="B31" s="26" t="n"/>
      <c r="C31" s="26" t="n"/>
      <c r="D31" s="15" t="n"/>
      <c r="E31" s="15" t="n"/>
      <c r="F31" s="27">
        <f>IF($A31="","",ROUND($D31*MAX(0,MIN('1. Configuració'!$C$10,IF($C31="",'1. Configuració'!$C$10,$C31))-MAX('1. Configuració'!$C$9,$B31)+1)/('1. Configuració'!$C$10-'1. Configuració'!$C$9+1),1)+IF(AND($A31&lt;&gt;"",$B31&lt;='1. Configuració'!$C$9),$E31,0))</f>
        <v/>
      </c>
      <c r="G31" s="27">
        <f>IF($A31="","",SUMIFS('3. Registre'!$E:$E,'3. Registre'!$A:$A,$A31,'3. Registre'!$B:$B,"Vacances",'3. Registre'!$F:$F,"Aprovada",'3. Registre'!$C:$C,"&gt;="&amp;'1. Configuració'!$C$9,'3. Registre'!$C:$C,"&lt;="&amp;'1. Configuració'!$C$10))</f>
        <v/>
      </c>
      <c r="H31" s="27">
        <f>IF($A31="","",SUMIFS('3. Registre'!$E:$E,'3. Registre'!$A:$A,$A31,'3. Registre'!$B:$B,"Vacances",'3. Registre'!$F:$F,"Pendent",'3. Registre'!$C:$C,"&gt;="&amp;'1. Configuració'!$C$9,'3. Registre'!$C:$C,"&lt;="&amp;'1. Configuració'!$C$10))</f>
        <v/>
      </c>
      <c r="I31" s="27">
        <f>IF($A31="","",$F31-$G31-$H31)</f>
        <v/>
      </c>
    </row>
    <row r="32">
      <c r="B32" s="26" t="n"/>
      <c r="C32" s="26" t="n"/>
      <c r="D32" s="15" t="n"/>
      <c r="E32" s="15" t="n"/>
      <c r="F32" s="27">
        <f>IF($A32="","",ROUND($D32*MAX(0,MIN('1. Configuració'!$C$10,IF($C32="",'1. Configuració'!$C$10,$C32))-MAX('1. Configuració'!$C$9,$B32)+1)/('1. Configuració'!$C$10-'1. Configuració'!$C$9+1),1)+IF(AND($A32&lt;&gt;"",$B32&lt;='1. Configuració'!$C$9),$E32,0))</f>
        <v/>
      </c>
      <c r="G32" s="27">
        <f>IF($A32="","",SUMIFS('3. Registre'!$E:$E,'3. Registre'!$A:$A,$A32,'3. Registre'!$B:$B,"Vacances",'3. Registre'!$F:$F,"Aprovada",'3. Registre'!$C:$C,"&gt;="&amp;'1. Configuració'!$C$9,'3. Registre'!$C:$C,"&lt;="&amp;'1. Configuració'!$C$10))</f>
        <v/>
      </c>
      <c r="H32" s="27">
        <f>IF($A32="","",SUMIFS('3. Registre'!$E:$E,'3. Registre'!$A:$A,$A32,'3. Registre'!$B:$B,"Vacances",'3. Registre'!$F:$F,"Pendent",'3. Registre'!$C:$C,"&gt;="&amp;'1. Configuració'!$C$9,'3. Registre'!$C:$C,"&lt;="&amp;'1. Configuració'!$C$10))</f>
        <v/>
      </c>
      <c r="I32" s="27">
        <f>IF($A32="","",$F32-$G32-$H32)</f>
        <v/>
      </c>
    </row>
    <row r="33">
      <c r="B33" s="26" t="n"/>
      <c r="C33" s="26" t="n"/>
      <c r="D33" s="15" t="n"/>
      <c r="E33" s="15" t="n"/>
      <c r="F33" s="27">
        <f>IF($A33="","",ROUND($D33*MAX(0,MIN('1. Configuració'!$C$10,IF($C33="",'1. Configuració'!$C$10,$C33))-MAX('1. Configuració'!$C$9,$B33)+1)/('1. Configuració'!$C$10-'1. Configuració'!$C$9+1),1)+IF(AND($A33&lt;&gt;"",$B33&lt;='1. Configuració'!$C$9),$E33,0))</f>
        <v/>
      </c>
      <c r="G33" s="27">
        <f>IF($A33="","",SUMIFS('3. Registre'!$E:$E,'3. Registre'!$A:$A,$A33,'3. Registre'!$B:$B,"Vacances",'3. Registre'!$F:$F,"Aprovada",'3. Registre'!$C:$C,"&gt;="&amp;'1. Configuració'!$C$9,'3. Registre'!$C:$C,"&lt;="&amp;'1. Configuració'!$C$10))</f>
        <v/>
      </c>
      <c r="H33" s="27">
        <f>IF($A33="","",SUMIFS('3. Registre'!$E:$E,'3. Registre'!$A:$A,$A33,'3. Registre'!$B:$B,"Vacances",'3. Registre'!$F:$F,"Pendent",'3. Registre'!$C:$C,"&gt;="&amp;'1. Configuració'!$C$9,'3. Registre'!$C:$C,"&lt;="&amp;'1. Configuració'!$C$10))</f>
        <v/>
      </c>
      <c r="I33" s="27">
        <f>IF($A33="","",$F33-$G33-$H33)</f>
        <v/>
      </c>
    </row>
    <row r="34">
      <c r="B34" s="26" t="n"/>
      <c r="C34" s="26" t="n"/>
      <c r="D34" s="15" t="n"/>
      <c r="E34" s="15" t="n"/>
      <c r="F34" s="27">
        <f>IF($A34="","",ROUND($D34*MAX(0,MIN('1. Configuració'!$C$10,IF($C34="",'1. Configuració'!$C$10,$C34))-MAX('1. Configuració'!$C$9,$B34)+1)/('1. Configuració'!$C$10-'1. Configuració'!$C$9+1),1)+IF(AND($A34&lt;&gt;"",$B34&lt;='1. Configuració'!$C$9),$E34,0))</f>
        <v/>
      </c>
      <c r="G34" s="27">
        <f>IF($A34="","",SUMIFS('3. Registre'!$E:$E,'3. Registre'!$A:$A,$A34,'3. Registre'!$B:$B,"Vacances",'3. Registre'!$F:$F,"Aprovada",'3. Registre'!$C:$C,"&gt;="&amp;'1. Configuració'!$C$9,'3. Registre'!$C:$C,"&lt;="&amp;'1. Configuració'!$C$10))</f>
        <v/>
      </c>
      <c r="H34" s="27">
        <f>IF($A34="","",SUMIFS('3. Registre'!$E:$E,'3. Registre'!$A:$A,$A34,'3. Registre'!$B:$B,"Vacances",'3. Registre'!$F:$F,"Pendent",'3. Registre'!$C:$C,"&gt;="&amp;'1. Configuració'!$C$9,'3. Registre'!$C:$C,"&lt;="&amp;'1. Configuració'!$C$10))</f>
        <v/>
      </c>
      <c r="I34" s="27">
        <f>IF($A34="","",$F34-$G34-$H34)</f>
        <v/>
      </c>
    </row>
    <row r="36">
      <c r="A36" s="17" t="inlineStr">
        <is>
          <t>Tiim kokku</t>
        </is>
      </c>
      <c r="F36" s="27">
        <f>SUM(F5:F34)</f>
        <v/>
      </c>
      <c r="G36" s="27">
        <f>SUM(G5:G34)</f>
        <v/>
      </c>
      <c r="H36" s="27">
        <f>SUM(H5:H34)</f>
        <v/>
      </c>
      <c r="I36" s="27">
        <f>SUM(I5:I34)</f>
        <v/>
      </c>
    </row>
  </sheetData>
  <conditionalFormatting sqref="I5:I34">
    <cfRule type="cellIs" priority="1" operator="lessThan" dxfId="0">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04"/>
  <sheetViews>
    <sheetView showGridLines="0" workbookViewId="0">
      <pane ySplit="4" topLeftCell="A5" activePane="bottomLeft" state="frozen"/>
      <selection pane="bottomLeft" activeCell="A1" sqref="A1"/>
    </sheetView>
  </sheetViews>
  <sheetFormatPr baseColWidth="8" defaultRowHeight="15"/>
  <cols>
    <col width="22" customWidth="1" min="1" max="1"/>
    <col width="16" customWidth="1" min="2" max="2"/>
    <col width="14" customWidth="1" min="3" max="3"/>
    <col width="14" customWidth="1" min="4" max="4"/>
    <col width="12" customWidth="1" min="5" max="5"/>
    <col width="14" customWidth="1" min="6" max="6"/>
    <col width="34" customWidth="1" min="7" max="7"/>
  </cols>
  <sheetData>
    <row r="1">
      <c r="A1" s="5" t="inlineStr">
        <is>
          <t>Registre de vacances</t>
        </is>
      </c>
    </row>
    <row r="2">
      <c r="A2" s="6" t="inlineStr">
        <is>
          <t>Una fila per període. Tria la persona i el tipus al desplegable. La columna Dies compta els dies naturals i en treu els festius.</t>
        </is>
      </c>
    </row>
    <row r="4">
      <c r="A4" s="18" t="inlineStr">
        <is>
          <t>Empleat</t>
        </is>
      </c>
      <c r="B4" s="18" t="inlineStr">
        <is>
          <t>Tipus</t>
        </is>
      </c>
      <c r="C4" s="18" t="inlineStr">
        <is>
          <t>Inici</t>
        </is>
      </c>
      <c r="D4" s="18" t="inlineStr">
        <is>
          <t>Fi</t>
        </is>
      </c>
      <c r="E4" s="18" t="inlineStr">
        <is>
          <t>Dies</t>
        </is>
      </c>
      <c r="F4" s="18" t="inlineStr">
        <is>
          <t>Estat</t>
        </is>
      </c>
      <c r="G4" s="18" t="inlineStr">
        <is>
          <t>Nota</t>
        </is>
      </c>
    </row>
    <row r="5">
      <c r="A5" s="9" t="inlineStr">
        <is>
          <t>Núria Font</t>
        </is>
      </c>
      <c r="B5" s="9" t="inlineStr">
        <is>
          <t>Vacances</t>
        </is>
      </c>
      <c r="C5" s="26" t="n">
        <v>46115</v>
      </c>
      <c r="D5" s="26" t="n">
        <v>46121</v>
      </c>
      <c r="E5" s="27">
        <f>IF(OR($A5="",$C5="",$D5=""),"",IF('1. Configuració'!$C$17="Sí",($D5-$C5+1),($D5-$C5+1)-SUMPRODUCT((Festius&gt;=$C5)*(Festius&lt;=$D5))))</f>
        <v/>
      </c>
      <c r="F5" s="9" t="inlineStr">
        <is>
          <t>Aprovada</t>
        </is>
      </c>
      <c r="G5" s="9" t="inlineStr">
        <is>
          <t>Setmana Santa</t>
        </is>
      </c>
    </row>
    <row r="6">
      <c r="A6" s="9" t="inlineStr">
        <is>
          <t>Núria Font</t>
        </is>
      </c>
      <c r="B6" s="9" t="inlineStr">
        <is>
          <t>Vacances</t>
        </is>
      </c>
      <c r="C6" s="26" t="n">
        <v>46244</v>
      </c>
      <c r="D6" s="26" t="n">
        <v>46255</v>
      </c>
      <c r="E6" s="27">
        <f>IF(OR($A6="",$C6="",$D6=""),"",IF('1. Configuració'!$C$17="Sí",($D6-$C6+1),($D6-$C6+1)-SUMPRODUCT((Festius&gt;=$C6)*(Festius&lt;=$D6))))</f>
        <v/>
      </c>
      <c r="F6" s="9" t="inlineStr">
        <is>
          <t>Aprovada</t>
        </is>
      </c>
      <c r="G6" s="9" t="inlineStr">
        <is>
          <t>Vacances d'estiu</t>
        </is>
      </c>
    </row>
    <row r="7">
      <c r="A7" s="9" t="inlineStr">
        <is>
          <t>Marc Riba</t>
        </is>
      </c>
      <c r="B7" s="9" t="inlineStr">
        <is>
          <t>Baixa</t>
        </is>
      </c>
      <c r="C7" s="26" t="n">
        <v>46090</v>
      </c>
      <c r="D7" s="26" t="n">
        <v>46092</v>
      </c>
      <c r="E7" s="27">
        <f>IF(OR($A7="",$C7="",$D7=""),"",IF('1. Configuració'!$C$17="Sí",($D7-$C7+1),($D7-$C7+1)-SUMPRODUCT((Festius&gt;=$C7)*(Festius&lt;=$D7))))</f>
        <v/>
      </c>
      <c r="F7" s="9" t="inlineStr">
        <is>
          <t>Aprovada</t>
        </is>
      </c>
      <c r="G7" s="9" t="inlineStr">
        <is>
          <t>Grip</t>
        </is>
      </c>
    </row>
    <row r="8">
      <c r="A8" s="9" t="inlineStr">
        <is>
          <t>Núria Font</t>
        </is>
      </c>
      <c r="B8" s="9" t="inlineStr">
        <is>
          <t>Vacances</t>
        </is>
      </c>
      <c r="C8" s="26" t="n">
        <v>46377</v>
      </c>
      <c r="D8" s="26" t="n">
        <v>46383</v>
      </c>
      <c r="E8" s="27">
        <f>IF(OR($A8="",$C8="",$D8=""),"",IF('1. Configuració'!$C$17="Sí",($D8-$C8+1),($D8-$C8+1)-SUMPRODUCT((Festius&gt;=$C8)*(Festius&lt;=$D8))))</f>
        <v/>
      </c>
      <c r="F8" s="9" t="inlineStr">
        <is>
          <t>Pendent</t>
        </is>
      </c>
      <c r="G8" s="9" t="inlineStr">
        <is>
          <t>Petició de Nadal</t>
        </is>
      </c>
    </row>
    <row r="9">
      <c r="A9" s="9" t="inlineStr">
        <is>
          <t>Laia Vidal</t>
        </is>
      </c>
      <c r="B9" s="9" t="inlineStr">
        <is>
          <t>Vacances</t>
        </is>
      </c>
      <c r="C9" s="26" t="n">
        <v>46209</v>
      </c>
      <c r="D9" s="26" t="n">
        <v>46215</v>
      </c>
      <c r="E9" s="27">
        <f>IF(OR($A9="",$C9="",$D9=""),"",IF('1. Configuració'!$C$17="Sí",($D9-$C9+1),($D9-$C9+1)-SUMPRODUCT((Festius&gt;=$C9)*(Festius&lt;=$D9))))</f>
        <v/>
      </c>
      <c r="F9" s="9" t="inlineStr">
        <is>
          <t>Aprovada</t>
        </is>
      </c>
      <c r="G9" s="9" t="inlineStr">
        <is>
          <t>Vacances d'estiu</t>
        </is>
      </c>
    </row>
    <row r="10">
      <c r="A10" s="9" t="inlineStr">
        <is>
          <t>Jordi Areny</t>
        </is>
      </c>
      <c r="B10" s="9" t="inlineStr">
        <is>
          <t>Vacances</t>
        </is>
      </c>
      <c r="C10" s="26" t="n">
        <v>46272</v>
      </c>
      <c r="D10" s="26" t="n">
        <v>46278</v>
      </c>
      <c r="E10" s="27">
        <f>IF(OR($A10="",$C10="",$D10=""),"",IF('1. Configuració'!$C$17="Sí",($D10-$C10+1),($D10-$C10+1)-SUMPRODUCT((Festius&gt;=$C10)*(Festius&lt;=$D10))))</f>
        <v/>
      </c>
      <c r="F10" s="9" t="inlineStr">
        <is>
          <t>Aprovada</t>
        </is>
      </c>
      <c r="G10" s="9" t="inlineStr">
        <is>
          <t>Setmana de Meritxell</t>
        </is>
      </c>
    </row>
    <row r="11">
      <c r="A11" s="9" t="inlineStr">
        <is>
          <t>Anna Molné</t>
        </is>
      </c>
      <c r="B11" s="9" t="inlineStr">
        <is>
          <t>Vacances</t>
        </is>
      </c>
      <c r="C11" s="26" t="n">
        <v>46153</v>
      </c>
      <c r="D11" s="26" t="n">
        <v>46159</v>
      </c>
      <c r="E11" s="27">
        <f>IF(OR($A11="",$C11="",$D11=""),"",IF('1. Configuració'!$C$17="Sí",($D11-$C11+1),($D11-$C11+1)-SUMPRODUCT((Festius&gt;=$C11)*(Festius&lt;=$D11))))</f>
        <v/>
      </c>
      <c r="F11" s="9" t="inlineStr">
        <is>
          <t>Aprovada</t>
        </is>
      </c>
      <c r="G11" s="9" t="inlineStr">
        <is>
          <t>Vacances de primavera</t>
        </is>
      </c>
    </row>
    <row r="12">
      <c r="C12" s="26" t="n"/>
      <c r="D12" s="26" t="n"/>
      <c r="E12" s="27">
        <f>IF(OR($A12="",$C12="",$D12=""),"",IF('1. Configuració'!$C$17="Sí",($D12-$C12+1),($D12-$C12+1)-SUMPRODUCT((Festius&gt;=$C12)*(Festius&lt;=$D12))))</f>
        <v/>
      </c>
    </row>
    <row r="13">
      <c r="C13" s="26" t="n"/>
      <c r="D13" s="26" t="n"/>
      <c r="E13" s="27">
        <f>IF(OR($A13="",$C13="",$D13=""),"",IF('1. Configuració'!$C$17="Sí",($D13-$C13+1),($D13-$C13+1)-SUMPRODUCT((Festius&gt;=$C13)*(Festius&lt;=$D13))))</f>
        <v/>
      </c>
    </row>
    <row r="14">
      <c r="C14" s="26" t="n"/>
      <c r="D14" s="26" t="n"/>
      <c r="E14" s="27">
        <f>IF(OR($A14="",$C14="",$D14=""),"",IF('1. Configuració'!$C$17="Sí",($D14-$C14+1),($D14-$C14+1)-SUMPRODUCT((Festius&gt;=$C14)*(Festius&lt;=$D14))))</f>
        <v/>
      </c>
    </row>
    <row r="15">
      <c r="C15" s="26" t="n"/>
      <c r="D15" s="26" t="n"/>
      <c r="E15" s="27">
        <f>IF(OR($A15="",$C15="",$D15=""),"",IF('1. Configuració'!$C$17="Sí",($D15-$C15+1),($D15-$C15+1)-SUMPRODUCT((Festius&gt;=$C15)*(Festius&lt;=$D15))))</f>
        <v/>
      </c>
    </row>
    <row r="16">
      <c r="C16" s="26" t="n"/>
      <c r="D16" s="26" t="n"/>
      <c r="E16" s="27">
        <f>IF(OR($A16="",$C16="",$D16=""),"",IF('1. Configuració'!$C$17="Sí",($D16-$C16+1),($D16-$C16+1)-SUMPRODUCT((Festius&gt;=$C16)*(Festius&lt;=$D16))))</f>
        <v/>
      </c>
    </row>
    <row r="17">
      <c r="C17" s="26" t="n"/>
      <c r="D17" s="26" t="n"/>
      <c r="E17" s="27">
        <f>IF(OR($A17="",$C17="",$D17=""),"",IF('1. Configuració'!$C$17="Sí",($D17-$C17+1),($D17-$C17+1)-SUMPRODUCT((Festius&gt;=$C17)*(Festius&lt;=$D17))))</f>
        <v/>
      </c>
    </row>
    <row r="18">
      <c r="C18" s="26" t="n"/>
      <c r="D18" s="26" t="n"/>
      <c r="E18" s="27">
        <f>IF(OR($A18="",$C18="",$D18=""),"",IF('1. Configuració'!$C$17="Sí",($D18-$C18+1),($D18-$C18+1)-SUMPRODUCT((Festius&gt;=$C18)*(Festius&lt;=$D18))))</f>
        <v/>
      </c>
    </row>
    <row r="19">
      <c r="C19" s="26" t="n"/>
      <c r="D19" s="26" t="n"/>
      <c r="E19" s="27">
        <f>IF(OR($A19="",$C19="",$D19=""),"",IF('1. Configuració'!$C$17="Sí",($D19-$C19+1),($D19-$C19+1)-SUMPRODUCT((Festius&gt;=$C19)*(Festius&lt;=$D19))))</f>
        <v/>
      </c>
    </row>
    <row r="20">
      <c r="C20" s="26" t="n"/>
      <c r="D20" s="26" t="n"/>
      <c r="E20" s="27">
        <f>IF(OR($A20="",$C20="",$D20=""),"",IF('1. Configuració'!$C$17="Sí",($D20-$C20+1),($D20-$C20+1)-SUMPRODUCT((Festius&gt;=$C20)*(Festius&lt;=$D20))))</f>
        <v/>
      </c>
    </row>
    <row r="21">
      <c r="C21" s="26" t="n"/>
      <c r="D21" s="26" t="n"/>
      <c r="E21" s="27">
        <f>IF(OR($A21="",$C21="",$D21=""),"",IF('1. Configuració'!$C$17="Sí",($D21-$C21+1),($D21-$C21+1)-SUMPRODUCT((Festius&gt;=$C21)*(Festius&lt;=$D21))))</f>
        <v/>
      </c>
    </row>
    <row r="22">
      <c r="C22" s="26" t="n"/>
      <c r="D22" s="26" t="n"/>
      <c r="E22" s="27">
        <f>IF(OR($A22="",$C22="",$D22=""),"",IF('1. Configuració'!$C$17="Sí",($D22-$C22+1),($D22-$C22+1)-SUMPRODUCT((Festius&gt;=$C22)*(Festius&lt;=$D22))))</f>
        <v/>
      </c>
    </row>
    <row r="23">
      <c r="C23" s="26" t="n"/>
      <c r="D23" s="26" t="n"/>
      <c r="E23" s="27">
        <f>IF(OR($A23="",$C23="",$D23=""),"",IF('1. Configuració'!$C$17="Sí",($D23-$C23+1),($D23-$C23+1)-SUMPRODUCT((Festius&gt;=$C23)*(Festius&lt;=$D23))))</f>
        <v/>
      </c>
    </row>
    <row r="24">
      <c r="C24" s="26" t="n"/>
      <c r="D24" s="26" t="n"/>
      <c r="E24" s="27">
        <f>IF(OR($A24="",$C24="",$D24=""),"",IF('1. Configuració'!$C$17="Sí",($D24-$C24+1),($D24-$C24+1)-SUMPRODUCT((Festius&gt;=$C24)*(Festius&lt;=$D24))))</f>
        <v/>
      </c>
    </row>
    <row r="25">
      <c r="C25" s="26" t="n"/>
      <c r="D25" s="26" t="n"/>
      <c r="E25" s="27">
        <f>IF(OR($A25="",$C25="",$D25=""),"",IF('1. Configuració'!$C$17="Sí",($D25-$C25+1),($D25-$C25+1)-SUMPRODUCT((Festius&gt;=$C25)*(Festius&lt;=$D25))))</f>
        <v/>
      </c>
    </row>
    <row r="26">
      <c r="C26" s="26" t="n"/>
      <c r="D26" s="26" t="n"/>
      <c r="E26" s="27">
        <f>IF(OR($A26="",$C26="",$D26=""),"",IF('1. Configuració'!$C$17="Sí",($D26-$C26+1),($D26-$C26+1)-SUMPRODUCT((Festius&gt;=$C26)*(Festius&lt;=$D26))))</f>
        <v/>
      </c>
    </row>
    <row r="27">
      <c r="C27" s="26" t="n"/>
      <c r="D27" s="26" t="n"/>
      <c r="E27" s="27">
        <f>IF(OR($A27="",$C27="",$D27=""),"",IF('1. Configuració'!$C$17="Sí",($D27-$C27+1),($D27-$C27+1)-SUMPRODUCT((Festius&gt;=$C27)*(Festius&lt;=$D27))))</f>
        <v/>
      </c>
    </row>
    <row r="28">
      <c r="C28" s="26" t="n"/>
      <c r="D28" s="26" t="n"/>
      <c r="E28" s="27">
        <f>IF(OR($A28="",$C28="",$D28=""),"",IF('1. Configuració'!$C$17="Sí",($D28-$C28+1),($D28-$C28+1)-SUMPRODUCT((Festius&gt;=$C28)*(Festius&lt;=$D28))))</f>
        <v/>
      </c>
    </row>
    <row r="29">
      <c r="C29" s="26" t="n"/>
      <c r="D29" s="26" t="n"/>
      <c r="E29" s="27">
        <f>IF(OR($A29="",$C29="",$D29=""),"",IF('1. Configuració'!$C$17="Sí",($D29-$C29+1),($D29-$C29+1)-SUMPRODUCT((Festius&gt;=$C29)*(Festius&lt;=$D29))))</f>
        <v/>
      </c>
    </row>
    <row r="30">
      <c r="C30" s="26" t="n"/>
      <c r="D30" s="26" t="n"/>
      <c r="E30" s="27">
        <f>IF(OR($A30="",$C30="",$D30=""),"",IF('1. Configuració'!$C$17="Sí",($D30-$C30+1),($D30-$C30+1)-SUMPRODUCT((Festius&gt;=$C30)*(Festius&lt;=$D30))))</f>
        <v/>
      </c>
    </row>
    <row r="31">
      <c r="C31" s="26" t="n"/>
      <c r="D31" s="26" t="n"/>
      <c r="E31" s="27">
        <f>IF(OR($A31="",$C31="",$D31=""),"",IF('1. Configuració'!$C$17="Sí",($D31-$C31+1),($D31-$C31+1)-SUMPRODUCT((Festius&gt;=$C31)*(Festius&lt;=$D31))))</f>
        <v/>
      </c>
    </row>
    <row r="32">
      <c r="C32" s="26" t="n"/>
      <c r="D32" s="26" t="n"/>
      <c r="E32" s="27">
        <f>IF(OR($A32="",$C32="",$D32=""),"",IF('1. Configuració'!$C$17="Sí",($D32-$C32+1),($D32-$C32+1)-SUMPRODUCT((Festius&gt;=$C32)*(Festius&lt;=$D32))))</f>
        <v/>
      </c>
    </row>
    <row r="33">
      <c r="C33" s="26" t="n"/>
      <c r="D33" s="26" t="n"/>
      <c r="E33" s="27">
        <f>IF(OR($A33="",$C33="",$D33=""),"",IF('1. Configuració'!$C$17="Sí",($D33-$C33+1),($D33-$C33+1)-SUMPRODUCT((Festius&gt;=$C33)*(Festius&lt;=$D33))))</f>
        <v/>
      </c>
    </row>
    <row r="34">
      <c r="C34" s="26" t="n"/>
      <c r="D34" s="26" t="n"/>
      <c r="E34" s="27">
        <f>IF(OR($A34="",$C34="",$D34=""),"",IF('1. Configuració'!$C$17="Sí",($D34-$C34+1),($D34-$C34+1)-SUMPRODUCT((Festius&gt;=$C34)*(Festius&lt;=$D34))))</f>
        <v/>
      </c>
    </row>
    <row r="35">
      <c r="C35" s="26" t="n"/>
      <c r="D35" s="26" t="n"/>
      <c r="E35" s="27">
        <f>IF(OR($A35="",$C35="",$D35=""),"",IF('1. Configuració'!$C$17="Sí",($D35-$C35+1),($D35-$C35+1)-SUMPRODUCT((Festius&gt;=$C35)*(Festius&lt;=$D35))))</f>
        <v/>
      </c>
    </row>
    <row r="36">
      <c r="C36" s="26" t="n"/>
      <c r="D36" s="26" t="n"/>
      <c r="E36" s="27">
        <f>IF(OR($A36="",$C36="",$D36=""),"",IF('1. Configuració'!$C$17="Sí",($D36-$C36+1),($D36-$C36+1)-SUMPRODUCT((Festius&gt;=$C36)*(Festius&lt;=$D36))))</f>
        <v/>
      </c>
    </row>
    <row r="37">
      <c r="C37" s="26" t="n"/>
      <c r="D37" s="26" t="n"/>
      <c r="E37" s="27">
        <f>IF(OR($A37="",$C37="",$D37=""),"",IF('1. Configuració'!$C$17="Sí",($D37-$C37+1),($D37-$C37+1)-SUMPRODUCT((Festius&gt;=$C37)*(Festius&lt;=$D37))))</f>
        <v/>
      </c>
    </row>
    <row r="38">
      <c r="C38" s="26" t="n"/>
      <c r="D38" s="26" t="n"/>
      <c r="E38" s="27">
        <f>IF(OR($A38="",$C38="",$D38=""),"",IF('1. Configuració'!$C$17="Sí",($D38-$C38+1),($D38-$C38+1)-SUMPRODUCT((Festius&gt;=$C38)*(Festius&lt;=$D38))))</f>
        <v/>
      </c>
    </row>
    <row r="39">
      <c r="C39" s="26" t="n"/>
      <c r="D39" s="26" t="n"/>
      <c r="E39" s="27">
        <f>IF(OR($A39="",$C39="",$D39=""),"",IF('1. Configuració'!$C$17="Sí",($D39-$C39+1),($D39-$C39+1)-SUMPRODUCT((Festius&gt;=$C39)*(Festius&lt;=$D39))))</f>
        <v/>
      </c>
    </row>
    <row r="40">
      <c r="C40" s="26" t="n"/>
      <c r="D40" s="26" t="n"/>
      <c r="E40" s="27">
        <f>IF(OR($A40="",$C40="",$D40=""),"",IF('1. Configuració'!$C$17="Sí",($D40-$C40+1),($D40-$C40+1)-SUMPRODUCT((Festius&gt;=$C40)*(Festius&lt;=$D40))))</f>
        <v/>
      </c>
    </row>
    <row r="41">
      <c r="C41" s="26" t="n"/>
      <c r="D41" s="26" t="n"/>
      <c r="E41" s="27">
        <f>IF(OR($A41="",$C41="",$D41=""),"",IF('1. Configuració'!$C$17="Sí",($D41-$C41+1),($D41-$C41+1)-SUMPRODUCT((Festius&gt;=$C41)*(Festius&lt;=$D41))))</f>
        <v/>
      </c>
    </row>
    <row r="42">
      <c r="C42" s="26" t="n"/>
      <c r="D42" s="26" t="n"/>
      <c r="E42" s="27">
        <f>IF(OR($A42="",$C42="",$D42=""),"",IF('1. Configuració'!$C$17="Sí",($D42-$C42+1),($D42-$C42+1)-SUMPRODUCT((Festius&gt;=$C42)*(Festius&lt;=$D42))))</f>
        <v/>
      </c>
    </row>
    <row r="43">
      <c r="C43" s="26" t="n"/>
      <c r="D43" s="26" t="n"/>
      <c r="E43" s="27">
        <f>IF(OR($A43="",$C43="",$D43=""),"",IF('1. Configuració'!$C$17="Sí",($D43-$C43+1),($D43-$C43+1)-SUMPRODUCT((Festius&gt;=$C43)*(Festius&lt;=$D43))))</f>
        <v/>
      </c>
    </row>
    <row r="44">
      <c r="C44" s="26" t="n"/>
      <c r="D44" s="26" t="n"/>
      <c r="E44" s="27">
        <f>IF(OR($A44="",$C44="",$D44=""),"",IF('1. Configuració'!$C$17="Sí",($D44-$C44+1),($D44-$C44+1)-SUMPRODUCT((Festius&gt;=$C44)*(Festius&lt;=$D44))))</f>
        <v/>
      </c>
    </row>
    <row r="45">
      <c r="C45" s="26" t="n"/>
      <c r="D45" s="26" t="n"/>
      <c r="E45" s="27">
        <f>IF(OR($A45="",$C45="",$D45=""),"",IF('1. Configuració'!$C$17="Sí",($D45-$C45+1),($D45-$C45+1)-SUMPRODUCT((Festius&gt;=$C45)*(Festius&lt;=$D45))))</f>
        <v/>
      </c>
    </row>
    <row r="46">
      <c r="C46" s="26" t="n"/>
      <c r="D46" s="26" t="n"/>
      <c r="E46" s="27">
        <f>IF(OR($A46="",$C46="",$D46=""),"",IF('1. Configuració'!$C$17="Sí",($D46-$C46+1),($D46-$C46+1)-SUMPRODUCT((Festius&gt;=$C46)*(Festius&lt;=$D46))))</f>
        <v/>
      </c>
    </row>
    <row r="47">
      <c r="C47" s="26" t="n"/>
      <c r="D47" s="26" t="n"/>
      <c r="E47" s="27">
        <f>IF(OR($A47="",$C47="",$D47=""),"",IF('1. Configuració'!$C$17="Sí",($D47-$C47+1),($D47-$C47+1)-SUMPRODUCT((Festius&gt;=$C47)*(Festius&lt;=$D47))))</f>
        <v/>
      </c>
    </row>
    <row r="48">
      <c r="C48" s="26" t="n"/>
      <c r="D48" s="26" t="n"/>
      <c r="E48" s="27">
        <f>IF(OR($A48="",$C48="",$D48=""),"",IF('1. Configuració'!$C$17="Sí",($D48-$C48+1),($D48-$C48+1)-SUMPRODUCT((Festius&gt;=$C48)*(Festius&lt;=$D48))))</f>
        <v/>
      </c>
    </row>
    <row r="49">
      <c r="C49" s="26" t="n"/>
      <c r="D49" s="26" t="n"/>
      <c r="E49" s="27">
        <f>IF(OR($A49="",$C49="",$D49=""),"",IF('1. Configuració'!$C$17="Sí",($D49-$C49+1),($D49-$C49+1)-SUMPRODUCT((Festius&gt;=$C49)*(Festius&lt;=$D49))))</f>
        <v/>
      </c>
    </row>
    <row r="50">
      <c r="C50" s="26" t="n"/>
      <c r="D50" s="26" t="n"/>
      <c r="E50" s="27">
        <f>IF(OR($A50="",$C50="",$D50=""),"",IF('1. Configuració'!$C$17="Sí",($D50-$C50+1),($D50-$C50+1)-SUMPRODUCT((Festius&gt;=$C50)*(Festius&lt;=$D50))))</f>
        <v/>
      </c>
    </row>
    <row r="51">
      <c r="C51" s="26" t="n"/>
      <c r="D51" s="26" t="n"/>
      <c r="E51" s="27">
        <f>IF(OR($A51="",$C51="",$D51=""),"",IF('1. Configuració'!$C$17="Sí",($D51-$C51+1),($D51-$C51+1)-SUMPRODUCT((Festius&gt;=$C51)*(Festius&lt;=$D51))))</f>
        <v/>
      </c>
    </row>
    <row r="52">
      <c r="C52" s="26" t="n"/>
      <c r="D52" s="26" t="n"/>
      <c r="E52" s="27">
        <f>IF(OR($A52="",$C52="",$D52=""),"",IF('1. Configuració'!$C$17="Sí",($D52-$C52+1),($D52-$C52+1)-SUMPRODUCT((Festius&gt;=$C52)*(Festius&lt;=$D52))))</f>
        <v/>
      </c>
    </row>
    <row r="53">
      <c r="C53" s="26" t="n"/>
      <c r="D53" s="26" t="n"/>
      <c r="E53" s="27">
        <f>IF(OR($A53="",$C53="",$D53=""),"",IF('1. Configuració'!$C$17="Sí",($D53-$C53+1),($D53-$C53+1)-SUMPRODUCT((Festius&gt;=$C53)*(Festius&lt;=$D53))))</f>
        <v/>
      </c>
    </row>
    <row r="54">
      <c r="C54" s="26" t="n"/>
      <c r="D54" s="26" t="n"/>
      <c r="E54" s="27">
        <f>IF(OR($A54="",$C54="",$D54=""),"",IF('1. Configuració'!$C$17="Sí",($D54-$C54+1),($D54-$C54+1)-SUMPRODUCT((Festius&gt;=$C54)*(Festius&lt;=$D54))))</f>
        <v/>
      </c>
    </row>
    <row r="55">
      <c r="C55" s="26" t="n"/>
      <c r="D55" s="26" t="n"/>
      <c r="E55" s="27">
        <f>IF(OR($A55="",$C55="",$D55=""),"",IF('1. Configuració'!$C$17="Sí",($D55-$C55+1),($D55-$C55+1)-SUMPRODUCT((Festius&gt;=$C55)*(Festius&lt;=$D55))))</f>
        <v/>
      </c>
    </row>
    <row r="56">
      <c r="C56" s="26" t="n"/>
      <c r="D56" s="26" t="n"/>
      <c r="E56" s="27">
        <f>IF(OR($A56="",$C56="",$D56=""),"",IF('1. Configuració'!$C$17="Sí",($D56-$C56+1),($D56-$C56+1)-SUMPRODUCT((Festius&gt;=$C56)*(Festius&lt;=$D56))))</f>
        <v/>
      </c>
    </row>
    <row r="57">
      <c r="C57" s="26" t="n"/>
      <c r="D57" s="26" t="n"/>
      <c r="E57" s="27">
        <f>IF(OR($A57="",$C57="",$D57=""),"",IF('1. Configuració'!$C$17="Sí",($D57-$C57+1),($D57-$C57+1)-SUMPRODUCT((Festius&gt;=$C57)*(Festius&lt;=$D57))))</f>
        <v/>
      </c>
    </row>
    <row r="58">
      <c r="C58" s="26" t="n"/>
      <c r="D58" s="26" t="n"/>
      <c r="E58" s="27">
        <f>IF(OR($A58="",$C58="",$D58=""),"",IF('1. Configuració'!$C$17="Sí",($D58-$C58+1),($D58-$C58+1)-SUMPRODUCT((Festius&gt;=$C58)*(Festius&lt;=$D58))))</f>
        <v/>
      </c>
    </row>
    <row r="59">
      <c r="C59" s="26" t="n"/>
      <c r="D59" s="26" t="n"/>
      <c r="E59" s="27">
        <f>IF(OR($A59="",$C59="",$D59=""),"",IF('1. Configuració'!$C$17="Sí",($D59-$C59+1),($D59-$C59+1)-SUMPRODUCT((Festius&gt;=$C59)*(Festius&lt;=$D59))))</f>
        <v/>
      </c>
    </row>
    <row r="60">
      <c r="C60" s="26" t="n"/>
      <c r="D60" s="26" t="n"/>
      <c r="E60" s="27">
        <f>IF(OR($A60="",$C60="",$D60=""),"",IF('1. Configuració'!$C$17="Sí",($D60-$C60+1),($D60-$C60+1)-SUMPRODUCT((Festius&gt;=$C60)*(Festius&lt;=$D60))))</f>
        <v/>
      </c>
    </row>
    <row r="61">
      <c r="C61" s="26" t="n"/>
      <c r="D61" s="26" t="n"/>
      <c r="E61" s="27">
        <f>IF(OR($A61="",$C61="",$D61=""),"",IF('1. Configuració'!$C$17="Sí",($D61-$C61+1),($D61-$C61+1)-SUMPRODUCT((Festius&gt;=$C61)*(Festius&lt;=$D61))))</f>
        <v/>
      </c>
    </row>
    <row r="62">
      <c r="C62" s="26" t="n"/>
      <c r="D62" s="26" t="n"/>
      <c r="E62" s="27">
        <f>IF(OR($A62="",$C62="",$D62=""),"",IF('1. Configuració'!$C$17="Sí",($D62-$C62+1),($D62-$C62+1)-SUMPRODUCT((Festius&gt;=$C62)*(Festius&lt;=$D62))))</f>
        <v/>
      </c>
    </row>
    <row r="63">
      <c r="C63" s="26" t="n"/>
      <c r="D63" s="26" t="n"/>
      <c r="E63" s="27">
        <f>IF(OR($A63="",$C63="",$D63=""),"",IF('1. Configuració'!$C$17="Sí",($D63-$C63+1),($D63-$C63+1)-SUMPRODUCT((Festius&gt;=$C63)*(Festius&lt;=$D63))))</f>
        <v/>
      </c>
    </row>
    <row r="64">
      <c r="C64" s="26" t="n"/>
      <c r="D64" s="26" t="n"/>
      <c r="E64" s="27">
        <f>IF(OR($A64="",$C64="",$D64=""),"",IF('1. Configuració'!$C$17="Sí",($D64-$C64+1),($D64-$C64+1)-SUMPRODUCT((Festius&gt;=$C64)*(Festius&lt;=$D64))))</f>
        <v/>
      </c>
    </row>
    <row r="65">
      <c r="C65" s="26" t="n"/>
      <c r="D65" s="26" t="n"/>
      <c r="E65" s="27">
        <f>IF(OR($A65="",$C65="",$D65=""),"",IF('1. Configuració'!$C$17="Sí",($D65-$C65+1),($D65-$C65+1)-SUMPRODUCT((Festius&gt;=$C65)*(Festius&lt;=$D65))))</f>
        <v/>
      </c>
    </row>
    <row r="66">
      <c r="C66" s="26" t="n"/>
      <c r="D66" s="26" t="n"/>
      <c r="E66" s="27">
        <f>IF(OR($A66="",$C66="",$D66=""),"",IF('1. Configuració'!$C$17="Sí",($D66-$C66+1),($D66-$C66+1)-SUMPRODUCT((Festius&gt;=$C66)*(Festius&lt;=$D66))))</f>
        <v/>
      </c>
    </row>
    <row r="67">
      <c r="C67" s="26" t="n"/>
      <c r="D67" s="26" t="n"/>
      <c r="E67" s="27">
        <f>IF(OR($A67="",$C67="",$D67=""),"",IF('1. Configuració'!$C$17="Sí",($D67-$C67+1),($D67-$C67+1)-SUMPRODUCT((Festius&gt;=$C67)*(Festius&lt;=$D67))))</f>
        <v/>
      </c>
    </row>
    <row r="68">
      <c r="C68" s="26" t="n"/>
      <c r="D68" s="26" t="n"/>
      <c r="E68" s="27">
        <f>IF(OR($A68="",$C68="",$D68=""),"",IF('1. Configuració'!$C$17="Sí",($D68-$C68+1),($D68-$C68+1)-SUMPRODUCT((Festius&gt;=$C68)*(Festius&lt;=$D68))))</f>
        <v/>
      </c>
    </row>
    <row r="69">
      <c r="C69" s="26" t="n"/>
      <c r="D69" s="26" t="n"/>
      <c r="E69" s="27">
        <f>IF(OR($A69="",$C69="",$D69=""),"",IF('1. Configuració'!$C$17="Sí",($D69-$C69+1),($D69-$C69+1)-SUMPRODUCT((Festius&gt;=$C69)*(Festius&lt;=$D69))))</f>
        <v/>
      </c>
    </row>
    <row r="70">
      <c r="C70" s="26" t="n"/>
      <c r="D70" s="26" t="n"/>
      <c r="E70" s="27">
        <f>IF(OR($A70="",$C70="",$D70=""),"",IF('1. Configuració'!$C$17="Sí",($D70-$C70+1),($D70-$C70+1)-SUMPRODUCT((Festius&gt;=$C70)*(Festius&lt;=$D70))))</f>
        <v/>
      </c>
    </row>
    <row r="71">
      <c r="C71" s="26" t="n"/>
      <c r="D71" s="26" t="n"/>
      <c r="E71" s="27">
        <f>IF(OR($A71="",$C71="",$D71=""),"",IF('1. Configuració'!$C$17="Sí",($D71-$C71+1),($D71-$C71+1)-SUMPRODUCT((Festius&gt;=$C71)*(Festius&lt;=$D71))))</f>
        <v/>
      </c>
    </row>
    <row r="72">
      <c r="C72" s="26" t="n"/>
      <c r="D72" s="26" t="n"/>
      <c r="E72" s="27">
        <f>IF(OR($A72="",$C72="",$D72=""),"",IF('1. Configuració'!$C$17="Sí",($D72-$C72+1),($D72-$C72+1)-SUMPRODUCT((Festius&gt;=$C72)*(Festius&lt;=$D72))))</f>
        <v/>
      </c>
    </row>
    <row r="73">
      <c r="C73" s="26" t="n"/>
      <c r="D73" s="26" t="n"/>
      <c r="E73" s="27">
        <f>IF(OR($A73="",$C73="",$D73=""),"",IF('1. Configuració'!$C$17="Sí",($D73-$C73+1),($D73-$C73+1)-SUMPRODUCT((Festius&gt;=$C73)*(Festius&lt;=$D73))))</f>
        <v/>
      </c>
    </row>
    <row r="74">
      <c r="C74" s="26" t="n"/>
      <c r="D74" s="26" t="n"/>
      <c r="E74" s="27">
        <f>IF(OR($A74="",$C74="",$D74=""),"",IF('1. Configuració'!$C$17="Sí",($D74-$C74+1),($D74-$C74+1)-SUMPRODUCT((Festius&gt;=$C74)*(Festius&lt;=$D74))))</f>
        <v/>
      </c>
    </row>
    <row r="75">
      <c r="C75" s="26" t="n"/>
      <c r="D75" s="26" t="n"/>
      <c r="E75" s="27">
        <f>IF(OR($A75="",$C75="",$D75=""),"",IF('1. Configuració'!$C$17="Sí",($D75-$C75+1),($D75-$C75+1)-SUMPRODUCT((Festius&gt;=$C75)*(Festius&lt;=$D75))))</f>
        <v/>
      </c>
    </row>
    <row r="76">
      <c r="C76" s="26" t="n"/>
      <c r="D76" s="26" t="n"/>
      <c r="E76" s="27">
        <f>IF(OR($A76="",$C76="",$D76=""),"",IF('1. Configuració'!$C$17="Sí",($D76-$C76+1),($D76-$C76+1)-SUMPRODUCT((Festius&gt;=$C76)*(Festius&lt;=$D76))))</f>
        <v/>
      </c>
    </row>
    <row r="77">
      <c r="C77" s="26" t="n"/>
      <c r="D77" s="26" t="n"/>
      <c r="E77" s="27">
        <f>IF(OR($A77="",$C77="",$D77=""),"",IF('1. Configuració'!$C$17="Sí",($D77-$C77+1),($D77-$C77+1)-SUMPRODUCT((Festius&gt;=$C77)*(Festius&lt;=$D77))))</f>
        <v/>
      </c>
    </row>
    <row r="78">
      <c r="C78" s="26" t="n"/>
      <c r="D78" s="26" t="n"/>
      <c r="E78" s="27">
        <f>IF(OR($A78="",$C78="",$D78=""),"",IF('1. Configuració'!$C$17="Sí",($D78-$C78+1),($D78-$C78+1)-SUMPRODUCT((Festius&gt;=$C78)*(Festius&lt;=$D78))))</f>
        <v/>
      </c>
    </row>
    <row r="79">
      <c r="C79" s="26" t="n"/>
      <c r="D79" s="26" t="n"/>
      <c r="E79" s="27">
        <f>IF(OR($A79="",$C79="",$D79=""),"",IF('1. Configuració'!$C$17="Sí",($D79-$C79+1),($D79-$C79+1)-SUMPRODUCT((Festius&gt;=$C79)*(Festius&lt;=$D79))))</f>
        <v/>
      </c>
    </row>
    <row r="80">
      <c r="C80" s="26" t="n"/>
      <c r="D80" s="26" t="n"/>
      <c r="E80" s="27">
        <f>IF(OR($A80="",$C80="",$D80=""),"",IF('1. Configuració'!$C$17="Sí",($D80-$C80+1),($D80-$C80+1)-SUMPRODUCT((Festius&gt;=$C80)*(Festius&lt;=$D80))))</f>
        <v/>
      </c>
    </row>
    <row r="81">
      <c r="C81" s="26" t="n"/>
      <c r="D81" s="26" t="n"/>
      <c r="E81" s="27">
        <f>IF(OR($A81="",$C81="",$D81=""),"",IF('1. Configuració'!$C$17="Sí",($D81-$C81+1),($D81-$C81+1)-SUMPRODUCT((Festius&gt;=$C81)*(Festius&lt;=$D81))))</f>
        <v/>
      </c>
    </row>
    <row r="82">
      <c r="C82" s="26" t="n"/>
      <c r="D82" s="26" t="n"/>
      <c r="E82" s="27">
        <f>IF(OR($A82="",$C82="",$D82=""),"",IF('1. Configuració'!$C$17="Sí",($D82-$C82+1),($D82-$C82+1)-SUMPRODUCT((Festius&gt;=$C82)*(Festius&lt;=$D82))))</f>
        <v/>
      </c>
    </row>
    <row r="83">
      <c r="C83" s="26" t="n"/>
      <c r="D83" s="26" t="n"/>
      <c r="E83" s="27">
        <f>IF(OR($A83="",$C83="",$D83=""),"",IF('1. Configuració'!$C$17="Sí",($D83-$C83+1),($D83-$C83+1)-SUMPRODUCT((Festius&gt;=$C83)*(Festius&lt;=$D83))))</f>
        <v/>
      </c>
    </row>
    <row r="84">
      <c r="C84" s="26" t="n"/>
      <c r="D84" s="26" t="n"/>
      <c r="E84" s="27">
        <f>IF(OR($A84="",$C84="",$D84=""),"",IF('1. Configuració'!$C$17="Sí",($D84-$C84+1),($D84-$C84+1)-SUMPRODUCT((Festius&gt;=$C84)*(Festius&lt;=$D84))))</f>
        <v/>
      </c>
    </row>
    <row r="85">
      <c r="C85" s="26" t="n"/>
      <c r="D85" s="26" t="n"/>
      <c r="E85" s="27">
        <f>IF(OR($A85="",$C85="",$D85=""),"",IF('1. Configuració'!$C$17="Sí",($D85-$C85+1),($D85-$C85+1)-SUMPRODUCT((Festius&gt;=$C85)*(Festius&lt;=$D85))))</f>
        <v/>
      </c>
    </row>
    <row r="86">
      <c r="C86" s="26" t="n"/>
      <c r="D86" s="26" t="n"/>
      <c r="E86" s="27">
        <f>IF(OR($A86="",$C86="",$D86=""),"",IF('1. Configuració'!$C$17="Sí",($D86-$C86+1),($D86-$C86+1)-SUMPRODUCT((Festius&gt;=$C86)*(Festius&lt;=$D86))))</f>
        <v/>
      </c>
    </row>
    <row r="87">
      <c r="C87" s="26" t="n"/>
      <c r="D87" s="26" t="n"/>
      <c r="E87" s="27">
        <f>IF(OR($A87="",$C87="",$D87=""),"",IF('1. Configuració'!$C$17="Sí",($D87-$C87+1),($D87-$C87+1)-SUMPRODUCT((Festius&gt;=$C87)*(Festius&lt;=$D87))))</f>
        <v/>
      </c>
    </row>
    <row r="88">
      <c r="C88" s="26" t="n"/>
      <c r="D88" s="26" t="n"/>
      <c r="E88" s="27">
        <f>IF(OR($A88="",$C88="",$D88=""),"",IF('1. Configuració'!$C$17="Sí",($D88-$C88+1),($D88-$C88+1)-SUMPRODUCT((Festius&gt;=$C88)*(Festius&lt;=$D88))))</f>
        <v/>
      </c>
    </row>
    <row r="89">
      <c r="C89" s="26" t="n"/>
      <c r="D89" s="26" t="n"/>
      <c r="E89" s="27">
        <f>IF(OR($A89="",$C89="",$D89=""),"",IF('1. Configuració'!$C$17="Sí",($D89-$C89+1),($D89-$C89+1)-SUMPRODUCT((Festius&gt;=$C89)*(Festius&lt;=$D89))))</f>
        <v/>
      </c>
    </row>
    <row r="90">
      <c r="C90" s="26" t="n"/>
      <c r="D90" s="26" t="n"/>
      <c r="E90" s="27">
        <f>IF(OR($A90="",$C90="",$D90=""),"",IF('1. Configuració'!$C$17="Sí",($D90-$C90+1),($D90-$C90+1)-SUMPRODUCT((Festius&gt;=$C90)*(Festius&lt;=$D90))))</f>
        <v/>
      </c>
    </row>
    <row r="91">
      <c r="C91" s="26" t="n"/>
      <c r="D91" s="26" t="n"/>
      <c r="E91" s="27">
        <f>IF(OR($A91="",$C91="",$D91=""),"",IF('1. Configuració'!$C$17="Sí",($D91-$C91+1),($D91-$C91+1)-SUMPRODUCT((Festius&gt;=$C91)*(Festius&lt;=$D91))))</f>
        <v/>
      </c>
    </row>
    <row r="92">
      <c r="C92" s="26" t="n"/>
      <c r="D92" s="26" t="n"/>
      <c r="E92" s="27">
        <f>IF(OR($A92="",$C92="",$D92=""),"",IF('1. Configuració'!$C$17="Sí",($D92-$C92+1),($D92-$C92+1)-SUMPRODUCT((Festius&gt;=$C92)*(Festius&lt;=$D92))))</f>
        <v/>
      </c>
    </row>
    <row r="93">
      <c r="C93" s="26" t="n"/>
      <c r="D93" s="26" t="n"/>
      <c r="E93" s="27">
        <f>IF(OR($A93="",$C93="",$D93=""),"",IF('1. Configuració'!$C$17="Sí",($D93-$C93+1),($D93-$C93+1)-SUMPRODUCT((Festius&gt;=$C93)*(Festius&lt;=$D93))))</f>
        <v/>
      </c>
    </row>
    <row r="94">
      <c r="C94" s="26" t="n"/>
      <c r="D94" s="26" t="n"/>
      <c r="E94" s="27">
        <f>IF(OR($A94="",$C94="",$D94=""),"",IF('1. Configuració'!$C$17="Sí",($D94-$C94+1),($D94-$C94+1)-SUMPRODUCT((Festius&gt;=$C94)*(Festius&lt;=$D94))))</f>
        <v/>
      </c>
    </row>
    <row r="95">
      <c r="C95" s="26" t="n"/>
      <c r="D95" s="26" t="n"/>
      <c r="E95" s="27">
        <f>IF(OR($A95="",$C95="",$D95=""),"",IF('1. Configuració'!$C$17="Sí",($D95-$C95+1),($D95-$C95+1)-SUMPRODUCT((Festius&gt;=$C95)*(Festius&lt;=$D95))))</f>
        <v/>
      </c>
    </row>
    <row r="96">
      <c r="C96" s="26" t="n"/>
      <c r="D96" s="26" t="n"/>
      <c r="E96" s="27">
        <f>IF(OR($A96="",$C96="",$D96=""),"",IF('1. Configuració'!$C$17="Sí",($D96-$C96+1),($D96-$C96+1)-SUMPRODUCT((Festius&gt;=$C96)*(Festius&lt;=$D96))))</f>
        <v/>
      </c>
    </row>
    <row r="97">
      <c r="C97" s="26" t="n"/>
      <c r="D97" s="26" t="n"/>
      <c r="E97" s="27">
        <f>IF(OR($A97="",$C97="",$D97=""),"",IF('1. Configuració'!$C$17="Sí",($D97-$C97+1),($D97-$C97+1)-SUMPRODUCT((Festius&gt;=$C97)*(Festius&lt;=$D97))))</f>
        <v/>
      </c>
    </row>
    <row r="98">
      <c r="C98" s="26" t="n"/>
      <c r="D98" s="26" t="n"/>
      <c r="E98" s="27">
        <f>IF(OR($A98="",$C98="",$D98=""),"",IF('1. Configuració'!$C$17="Sí",($D98-$C98+1),($D98-$C98+1)-SUMPRODUCT((Festius&gt;=$C98)*(Festius&lt;=$D98))))</f>
        <v/>
      </c>
    </row>
    <row r="99">
      <c r="C99" s="26" t="n"/>
      <c r="D99" s="26" t="n"/>
      <c r="E99" s="27">
        <f>IF(OR($A99="",$C99="",$D99=""),"",IF('1. Configuració'!$C$17="Sí",($D99-$C99+1),($D99-$C99+1)-SUMPRODUCT((Festius&gt;=$C99)*(Festius&lt;=$D99))))</f>
        <v/>
      </c>
    </row>
    <row r="100">
      <c r="C100" s="26" t="n"/>
      <c r="D100" s="26" t="n"/>
      <c r="E100" s="27">
        <f>IF(OR($A100="",$C100="",$D100=""),"",IF('1. Configuració'!$C$17="Sí",($D100-$C100+1),($D100-$C100+1)-SUMPRODUCT((Festius&gt;=$C100)*(Festius&lt;=$D100))))</f>
        <v/>
      </c>
    </row>
    <row r="101">
      <c r="C101" s="26" t="n"/>
      <c r="D101" s="26" t="n"/>
      <c r="E101" s="27">
        <f>IF(OR($A101="",$C101="",$D101=""),"",IF('1. Configuració'!$C$17="Sí",($D101-$C101+1),($D101-$C101+1)-SUMPRODUCT((Festius&gt;=$C101)*(Festius&lt;=$D101))))</f>
        <v/>
      </c>
    </row>
    <row r="102">
      <c r="C102" s="26" t="n"/>
      <c r="D102" s="26" t="n"/>
      <c r="E102" s="27">
        <f>IF(OR($A102="",$C102="",$D102=""),"",IF('1. Configuració'!$C$17="Sí",($D102-$C102+1),($D102-$C102+1)-SUMPRODUCT((Festius&gt;=$C102)*(Festius&lt;=$D102))))</f>
        <v/>
      </c>
    </row>
    <row r="103">
      <c r="C103" s="26" t="n"/>
      <c r="D103" s="26" t="n"/>
      <c r="E103" s="27">
        <f>IF(OR($A103="",$C103="",$D103=""),"",IF('1. Configuració'!$C$17="Sí",($D103-$C103+1),($D103-$C103+1)-SUMPRODUCT((Festius&gt;=$C103)*(Festius&lt;=$D103))))</f>
        <v/>
      </c>
    </row>
    <row r="104">
      <c r="C104" s="26" t="n"/>
      <c r="D104" s="26" t="n"/>
      <c r="E104" s="27">
        <f>IF(OR($A104="",$C104="",$D104=""),"",IF('1. Configuració'!$C$17="Sí",($D104-$C104+1),($D104-$C104+1)-SUMPRODUCT((Festius&gt;=$C104)*(Festius&lt;=$D104))))</f>
        <v/>
      </c>
    </row>
  </sheetData>
  <dataValidations count="3">
    <dataValidation sqref="B5:B104" showDropDown="0" showInputMessage="0" showErrorMessage="0" allowBlank="1" type="list">
      <formula1>"Vacances,Baixa,Permís sense sou,Altres"</formula1>
    </dataValidation>
    <dataValidation sqref="F5:F104" showDropDown="0" showInputMessage="0" showErrorMessage="0" allowBlank="1" type="list">
      <formula1>"Aprovada,Pendent,Anul·lada"</formula1>
    </dataValidation>
    <dataValidation sqref="A5:A104" showDropDown="0" showInputMessage="0" showErrorMessage="0" allowBlank="1" type="list">
      <formula1>'2. Empleats'!$A$5:$A$34</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H13"/>
  <sheetViews>
    <sheetView showGridLines="0" workbookViewId="0">
      <selection activeCell="A1" sqref="A1"/>
    </sheetView>
  </sheetViews>
  <sheetFormatPr baseColWidth="8" defaultRowHeight="15"/>
  <cols>
    <col width="3" customWidth="1" min="1" max="1"/>
    <col width="22" customWidth="1" min="2" max="2"/>
    <col width="4" customWidth="1" min="3" max="3"/>
    <col width="22" customWidth="1" min="4" max="4"/>
    <col width="4" customWidth="1" min="5" max="5"/>
    <col width="22" customWidth="1" min="6" max="6"/>
    <col width="4" customWidth="1" min="7" max="7"/>
    <col width="22" customWidth="1" min="8" max="8"/>
  </cols>
  <sheetData>
    <row r="2">
      <c r="B2" s="5" t="inlineStr">
        <is>
          <t>Resum de l'equip</t>
        </is>
      </c>
    </row>
    <row r="3">
      <c r="B3" s="6" t="inlineStr">
        <is>
          <t>Les dades vénen dels fulls Empleats i Registre.</t>
        </is>
      </c>
    </row>
    <row r="5">
      <c r="B5" s="18" t="inlineStr">
        <is>
          <t>DRET DE L'EQUIP (DIES)</t>
        </is>
      </c>
      <c r="D5" s="18" t="inlineStr">
        <is>
          <t>USATS (APROVATS)</t>
        </is>
      </c>
      <c r="F5" s="18" t="inlineStr">
        <is>
          <t>RESERVATS (PENDENTS)</t>
        </is>
      </c>
      <c r="H5" s="18" t="inlineStr">
        <is>
          <t>SALDO</t>
        </is>
      </c>
    </row>
    <row r="6">
      <c r="B6" s="27">
        <f>'2. Empleats'!F36</f>
        <v/>
      </c>
      <c r="D6" s="27">
        <f>'2. Empleats'!G36</f>
        <v/>
      </c>
      <c r="F6" s="27">
        <f>'2. Empleats'!H36</f>
        <v/>
      </c>
      <c r="H6" s="27">
        <f>'2. Empleats'!I36</f>
        <v/>
      </c>
    </row>
    <row r="8">
      <c r="B8" s="18" t="inlineStr">
        <is>
          <t>Empleat</t>
        </is>
      </c>
      <c r="D8" s="18" t="inlineStr">
        <is>
          <t>Dret</t>
        </is>
      </c>
      <c r="F8" s="18" t="inlineStr">
        <is>
          <t>Usats</t>
        </is>
      </c>
      <c r="H8" s="18" t="inlineStr">
        <is>
          <t>Saldo</t>
        </is>
      </c>
    </row>
    <row r="9">
      <c r="B9" s="19">
        <f>IF('2. Empleats'!A5="","",'2. Empleats'!A5)</f>
        <v/>
      </c>
      <c r="D9" s="27">
        <f>IF('2. Empleats'!A5="","",'2. Empleats'!F5)</f>
        <v/>
      </c>
      <c r="F9" s="27">
        <f>IF('2. Empleats'!A5="","",'2. Empleats'!G5)</f>
        <v/>
      </c>
      <c r="H9" s="27">
        <f>IF('2. Empleats'!A5="","",'2. Empleats'!I5)</f>
        <v/>
      </c>
    </row>
    <row r="10">
      <c r="B10" s="19">
        <f>IF('2. Empleats'!A6="","",'2. Empleats'!A6)</f>
        <v/>
      </c>
      <c r="D10" s="27">
        <f>IF('2. Empleats'!A6="","",'2. Empleats'!F6)</f>
        <v/>
      </c>
      <c r="F10" s="27">
        <f>IF('2. Empleats'!A6="","",'2. Empleats'!G6)</f>
        <v/>
      </c>
      <c r="H10" s="27">
        <f>IF('2. Empleats'!A6="","",'2. Empleats'!I6)</f>
        <v/>
      </c>
    </row>
    <row r="11">
      <c r="B11" s="19">
        <f>IF('2. Empleats'!A7="","",'2. Empleats'!A7)</f>
        <v/>
      </c>
      <c r="D11" s="27">
        <f>IF('2. Empleats'!A7="","",'2. Empleats'!F7)</f>
        <v/>
      </c>
      <c r="F11" s="27">
        <f>IF('2. Empleats'!A7="","",'2. Empleats'!G7)</f>
        <v/>
      </c>
      <c r="H11" s="27">
        <f>IF('2. Empleats'!A7="","",'2. Empleats'!I7)</f>
        <v/>
      </c>
    </row>
    <row r="12">
      <c r="B12" s="19">
        <f>IF('2. Empleats'!A8="","",'2. Empleats'!A8)</f>
        <v/>
      </c>
      <c r="D12" s="27">
        <f>IF('2. Empleats'!A8="","",'2. Empleats'!F8)</f>
        <v/>
      </c>
      <c r="F12" s="27">
        <f>IF('2. Empleats'!A8="","",'2. Empleats'!G8)</f>
        <v/>
      </c>
      <c r="H12" s="27">
        <f>IF('2. Empleats'!A8="","",'2. Empleats'!I8)</f>
        <v/>
      </c>
    </row>
    <row r="13">
      <c r="B13" s="19">
        <f>IF('2. Empleats'!A9="","",'2. Empleats'!A9)</f>
        <v/>
      </c>
      <c r="D13" s="27">
        <f>IF('2. Empleats'!A9="","",'2. Empleats'!F9)</f>
        <v/>
      </c>
      <c r="F13" s="27">
        <f>IF('2. Empleats'!A9="","",'2. Empleats'!G9)</f>
        <v/>
      </c>
      <c r="H13" s="27">
        <f>IF('2. Empleats'!A9="","",'2. Empleats'!I9)</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A34"/>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20" customWidth="1" min="1" max="1"/>
    <col width="4.5" customWidth="1" min="2" max="2"/>
    <col width="4.5" customWidth="1" min="3" max="3"/>
    <col width="4.5" customWidth="1" min="4" max="4"/>
    <col width="4.5" customWidth="1" min="5" max="5"/>
    <col width="4.5" customWidth="1" min="6" max="6"/>
    <col width="4.5" customWidth="1" min="7" max="7"/>
    <col width="4.5" customWidth="1" min="8" max="8"/>
    <col width="4.5" customWidth="1" min="9" max="9"/>
    <col width="4.5" customWidth="1" min="10" max="10"/>
    <col width="4.5" customWidth="1" min="11" max="11"/>
    <col width="4.5" customWidth="1" min="12" max="12"/>
    <col width="4.5" customWidth="1" min="13" max="13"/>
    <col width="4.5" customWidth="1" min="14" max="14"/>
    <col width="4.5" customWidth="1" min="15" max="15"/>
    <col width="4.5" customWidth="1" min="16" max="16"/>
    <col width="4.5" customWidth="1" min="17" max="17"/>
    <col width="4.5" customWidth="1" min="18" max="18"/>
    <col width="4.5" customWidth="1" min="19" max="19"/>
    <col width="4.5" customWidth="1" min="20" max="20"/>
    <col width="4.5" customWidth="1" min="21" max="21"/>
    <col width="4.5" customWidth="1" min="22" max="22"/>
    <col width="4.5" customWidth="1" min="23" max="23"/>
    <col width="4.5" customWidth="1" min="24" max="24"/>
    <col width="4.5" customWidth="1" min="25" max="25"/>
    <col width="4.5" customWidth="1" min="26" max="26"/>
    <col width="4.5" customWidth="1" min="27" max="27"/>
    <col width="4.5" customWidth="1" min="28" max="28"/>
    <col width="4.5" customWidth="1" min="29" max="29"/>
    <col width="4.5" customWidth="1" min="30" max="30"/>
    <col width="4.5" customWidth="1" min="31" max="31"/>
    <col width="4.5" customWidth="1" min="32" max="32"/>
    <col width="4.5" customWidth="1" min="33" max="33"/>
    <col width="4.5" customWidth="1" min="34" max="34"/>
    <col width="4.5" customWidth="1" min="35" max="35"/>
    <col width="4.5" customWidth="1" min="36" max="36"/>
    <col width="4.5" customWidth="1" min="37" max="37"/>
    <col width="4.5" customWidth="1" min="38" max="38"/>
    <col width="4.5" customWidth="1" min="39" max="39"/>
    <col width="4.5" customWidth="1" min="40" max="40"/>
    <col width="4.5" customWidth="1" min="41" max="41"/>
    <col width="4.5" customWidth="1" min="42" max="42"/>
    <col width="4.5" customWidth="1" min="43" max="43"/>
    <col width="4.5" customWidth="1" min="44" max="44"/>
    <col width="4.5" customWidth="1" min="45" max="45"/>
    <col width="4.5" customWidth="1" min="46" max="46"/>
    <col width="4.5" customWidth="1" min="47" max="47"/>
    <col width="4.5" customWidth="1" min="48" max="48"/>
    <col width="4.5" customWidth="1" min="49" max="49"/>
    <col width="4.5" customWidth="1" min="50" max="50"/>
    <col width="4.5" customWidth="1" min="51" max="51"/>
    <col width="4.5" customWidth="1" min="52" max="52"/>
    <col width="4.5" customWidth="1" min="53" max="53"/>
  </cols>
  <sheetData>
    <row r="1">
      <c r="A1" s="5" t="inlineStr">
        <is>
          <t>Calendari anual</t>
        </is>
      </c>
    </row>
    <row r="2">
      <c r="A2" s="6" t="inlineStr">
        <is>
          <t>Cada cel·la mostra el nombre de vacances anotades aquella setmana. La cel·la es torna blava si la setmana té vacances.</t>
        </is>
      </c>
    </row>
    <row r="3">
      <c r="A3" s="6" t="inlineStr">
        <is>
          <t>Mes →</t>
        </is>
      </c>
      <c r="B3" s="6" t="inlineStr">
        <is>
          <t>Gen</t>
        </is>
      </c>
      <c r="F3" s="6" t="inlineStr">
        <is>
          <t>Febr</t>
        </is>
      </c>
      <c r="J3" s="6" t="inlineStr">
        <is>
          <t>Març</t>
        </is>
      </c>
      <c r="N3" s="6" t="inlineStr">
        <is>
          <t>Abr</t>
        </is>
      </c>
      <c r="S3" s="6" t="inlineStr">
        <is>
          <t>Maig</t>
        </is>
      </c>
      <c r="W3" s="6" t="inlineStr">
        <is>
          <t>Juny</t>
        </is>
      </c>
      <c r="AA3" s="6" t="inlineStr">
        <is>
          <t>Jul</t>
        </is>
      </c>
      <c r="AF3" s="6" t="inlineStr">
        <is>
          <t>Ag</t>
        </is>
      </c>
      <c r="AJ3" s="6" t="inlineStr">
        <is>
          <t>Set</t>
        </is>
      </c>
      <c r="AO3" s="6" t="inlineStr">
        <is>
          <t>Oct</t>
        </is>
      </c>
      <c r="AS3" s="6" t="inlineStr">
        <is>
          <t>Nov</t>
        </is>
      </c>
      <c r="AW3" s="6" t="inlineStr">
        <is>
          <t>Des</t>
        </is>
      </c>
    </row>
    <row r="4">
      <c r="A4" s="6" t="inlineStr">
        <is>
          <t>Setmana →</t>
        </is>
      </c>
      <c r="B4" s="20" t="n">
        <v>1</v>
      </c>
      <c r="C4" s="20" t="n">
        <v>2</v>
      </c>
      <c r="D4" s="20" t="n">
        <v>3</v>
      </c>
      <c r="E4" s="20" t="n">
        <v>4</v>
      </c>
      <c r="F4" s="20" t="n">
        <v>5</v>
      </c>
      <c r="G4" s="20" t="n">
        <v>6</v>
      </c>
      <c r="H4" s="20" t="n">
        <v>7</v>
      </c>
      <c r="I4" s="20" t="n">
        <v>8</v>
      </c>
      <c r="J4" s="20" t="n">
        <v>9</v>
      </c>
      <c r="K4" s="20" t="n">
        <v>10</v>
      </c>
      <c r="L4" s="20" t="n">
        <v>11</v>
      </c>
      <c r="M4" s="20" t="n">
        <v>12</v>
      </c>
      <c r="N4" s="20" t="n">
        <v>13</v>
      </c>
      <c r="O4" s="20" t="n">
        <v>14</v>
      </c>
      <c r="P4" s="20" t="n">
        <v>15</v>
      </c>
      <c r="Q4" s="20" t="n">
        <v>16</v>
      </c>
      <c r="R4" s="20" t="n">
        <v>17</v>
      </c>
      <c r="S4" s="20" t="n">
        <v>18</v>
      </c>
      <c r="T4" s="20" t="n">
        <v>19</v>
      </c>
      <c r="U4" s="20" t="n">
        <v>20</v>
      </c>
      <c r="V4" s="20" t="n">
        <v>21</v>
      </c>
      <c r="W4" s="20" t="n">
        <v>22</v>
      </c>
      <c r="X4" s="20" t="n">
        <v>23</v>
      </c>
      <c r="Y4" s="20" t="n">
        <v>24</v>
      </c>
      <c r="Z4" s="20" t="n">
        <v>25</v>
      </c>
      <c r="AA4" s="20" t="n">
        <v>26</v>
      </c>
      <c r="AB4" s="20" t="n">
        <v>27</v>
      </c>
      <c r="AC4" s="20" t="n">
        <v>28</v>
      </c>
      <c r="AD4" s="20" t="n">
        <v>29</v>
      </c>
      <c r="AE4" s="20" t="n">
        <v>30</v>
      </c>
      <c r="AF4" s="20" t="n">
        <v>31</v>
      </c>
      <c r="AG4" s="20" t="n">
        <v>32</v>
      </c>
      <c r="AH4" s="20" t="n">
        <v>33</v>
      </c>
      <c r="AI4" s="20" t="n">
        <v>34</v>
      </c>
      <c r="AJ4" s="20" t="n">
        <v>35</v>
      </c>
      <c r="AK4" s="20" t="n">
        <v>36</v>
      </c>
      <c r="AL4" s="20" t="n">
        <v>37</v>
      </c>
      <c r="AM4" s="20" t="n">
        <v>38</v>
      </c>
      <c r="AN4" s="20" t="n">
        <v>39</v>
      </c>
      <c r="AO4" s="20" t="n">
        <v>40</v>
      </c>
      <c r="AP4" s="20" t="n">
        <v>41</v>
      </c>
      <c r="AQ4" s="20" t="n">
        <v>42</v>
      </c>
      <c r="AR4" s="20" t="n">
        <v>43</v>
      </c>
      <c r="AS4" s="20" t="n">
        <v>44</v>
      </c>
      <c r="AT4" s="20" t="n">
        <v>45</v>
      </c>
      <c r="AU4" s="20" t="n">
        <v>46</v>
      </c>
      <c r="AV4" s="20" t="n">
        <v>47</v>
      </c>
      <c r="AW4" s="20" t="n">
        <v>48</v>
      </c>
      <c r="AX4" s="20" t="n">
        <v>49</v>
      </c>
      <c r="AY4" s="20" t="n">
        <v>50</v>
      </c>
      <c r="AZ4" s="20" t="n">
        <v>51</v>
      </c>
      <c r="BA4" s="20" t="n">
        <v>52</v>
      </c>
    </row>
    <row r="5">
      <c r="A5" s="19">
        <f>IF('2. Empleats'!A5="","",'2. Empleats'!A5)</f>
        <v/>
      </c>
      <c r="B5" s="28">
        <f>IF($A5="","",COUNTIFS('3. Registre'!$A$5:$A$200,$A5,'3. Registre'!$F$5:$F$200,"Aprovada",'3. Registre'!$C$5:$C$200,"&lt;="&amp;('1. Configuració'!$C$9+(1-1)*7+6),'3. Registre'!$D$5:$D$200,"&gt;="&amp;('1. Configuració'!$C$9+(1-1)*7)))</f>
        <v/>
      </c>
      <c r="C5" s="28">
        <f>IF($A5="","",COUNTIFS('3. Registre'!$A$5:$A$200,$A5,'3. Registre'!$F$5:$F$200,"Aprovada",'3. Registre'!$C$5:$C$200,"&lt;="&amp;('1. Configuració'!$C$9+(2-1)*7+6),'3. Registre'!$D$5:$D$200,"&gt;="&amp;('1. Configuració'!$C$9+(2-1)*7)))</f>
        <v/>
      </c>
      <c r="D5" s="28">
        <f>IF($A5="","",COUNTIFS('3. Registre'!$A$5:$A$200,$A5,'3. Registre'!$F$5:$F$200,"Aprovada",'3. Registre'!$C$5:$C$200,"&lt;="&amp;('1. Configuració'!$C$9+(3-1)*7+6),'3. Registre'!$D$5:$D$200,"&gt;="&amp;('1. Configuració'!$C$9+(3-1)*7)))</f>
        <v/>
      </c>
      <c r="E5" s="28">
        <f>IF($A5="","",COUNTIFS('3. Registre'!$A$5:$A$200,$A5,'3. Registre'!$F$5:$F$200,"Aprovada",'3. Registre'!$C$5:$C$200,"&lt;="&amp;('1. Configuració'!$C$9+(4-1)*7+6),'3. Registre'!$D$5:$D$200,"&gt;="&amp;('1. Configuració'!$C$9+(4-1)*7)))</f>
        <v/>
      </c>
      <c r="F5" s="28">
        <f>IF($A5="","",COUNTIFS('3. Registre'!$A$5:$A$200,$A5,'3. Registre'!$F$5:$F$200,"Aprovada",'3. Registre'!$C$5:$C$200,"&lt;="&amp;('1. Configuració'!$C$9+(5-1)*7+6),'3. Registre'!$D$5:$D$200,"&gt;="&amp;('1. Configuració'!$C$9+(5-1)*7)))</f>
        <v/>
      </c>
      <c r="G5" s="28">
        <f>IF($A5="","",COUNTIFS('3. Registre'!$A$5:$A$200,$A5,'3. Registre'!$F$5:$F$200,"Aprovada",'3. Registre'!$C$5:$C$200,"&lt;="&amp;('1. Configuració'!$C$9+(6-1)*7+6),'3. Registre'!$D$5:$D$200,"&gt;="&amp;('1. Configuració'!$C$9+(6-1)*7)))</f>
        <v/>
      </c>
      <c r="H5" s="28">
        <f>IF($A5="","",COUNTIFS('3. Registre'!$A$5:$A$200,$A5,'3. Registre'!$F$5:$F$200,"Aprovada",'3. Registre'!$C$5:$C$200,"&lt;="&amp;('1. Configuració'!$C$9+(7-1)*7+6),'3. Registre'!$D$5:$D$200,"&gt;="&amp;('1. Configuració'!$C$9+(7-1)*7)))</f>
        <v/>
      </c>
      <c r="I5" s="28">
        <f>IF($A5="","",COUNTIFS('3. Registre'!$A$5:$A$200,$A5,'3. Registre'!$F$5:$F$200,"Aprovada",'3. Registre'!$C$5:$C$200,"&lt;="&amp;('1. Configuració'!$C$9+(8-1)*7+6),'3. Registre'!$D$5:$D$200,"&gt;="&amp;('1. Configuració'!$C$9+(8-1)*7)))</f>
        <v/>
      </c>
      <c r="J5" s="28">
        <f>IF($A5="","",COUNTIFS('3. Registre'!$A$5:$A$200,$A5,'3. Registre'!$F$5:$F$200,"Aprovada",'3. Registre'!$C$5:$C$200,"&lt;="&amp;('1. Configuració'!$C$9+(9-1)*7+6),'3. Registre'!$D$5:$D$200,"&gt;="&amp;('1. Configuració'!$C$9+(9-1)*7)))</f>
        <v/>
      </c>
      <c r="K5" s="28">
        <f>IF($A5="","",COUNTIFS('3. Registre'!$A$5:$A$200,$A5,'3. Registre'!$F$5:$F$200,"Aprovada",'3. Registre'!$C$5:$C$200,"&lt;="&amp;('1. Configuració'!$C$9+(10-1)*7+6),'3. Registre'!$D$5:$D$200,"&gt;="&amp;('1. Configuració'!$C$9+(10-1)*7)))</f>
        <v/>
      </c>
      <c r="L5" s="28">
        <f>IF($A5="","",COUNTIFS('3. Registre'!$A$5:$A$200,$A5,'3. Registre'!$F$5:$F$200,"Aprovada",'3. Registre'!$C$5:$C$200,"&lt;="&amp;('1. Configuració'!$C$9+(11-1)*7+6),'3. Registre'!$D$5:$D$200,"&gt;="&amp;('1. Configuració'!$C$9+(11-1)*7)))</f>
        <v/>
      </c>
      <c r="M5" s="28">
        <f>IF($A5="","",COUNTIFS('3. Registre'!$A$5:$A$200,$A5,'3. Registre'!$F$5:$F$200,"Aprovada",'3. Registre'!$C$5:$C$200,"&lt;="&amp;('1. Configuració'!$C$9+(12-1)*7+6),'3. Registre'!$D$5:$D$200,"&gt;="&amp;('1. Configuració'!$C$9+(12-1)*7)))</f>
        <v/>
      </c>
      <c r="N5" s="28">
        <f>IF($A5="","",COUNTIFS('3. Registre'!$A$5:$A$200,$A5,'3. Registre'!$F$5:$F$200,"Aprovada",'3. Registre'!$C$5:$C$200,"&lt;="&amp;('1. Configuració'!$C$9+(13-1)*7+6),'3. Registre'!$D$5:$D$200,"&gt;="&amp;('1. Configuració'!$C$9+(13-1)*7)))</f>
        <v/>
      </c>
      <c r="O5" s="28">
        <f>IF($A5="","",COUNTIFS('3. Registre'!$A$5:$A$200,$A5,'3. Registre'!$F$5:$F$200,"Aprovada",'3. Registre'!$C$5:$C$200,"&lt;="&amp;('1. Configuració'!$C$9+(14-1)*7+6),'3. Registre'!$D$5:$D$200,"&gt;="&amp;('1. Configuració'!$C$9+(14-1)*7)))</f>
        <v/>
      </c>
      <c r="P5" s="28">
        <f>IF($A5="","",COUNTIFS('3. Registre'!$A$5:$A$200,$A5,'3. Registre'!$F$5:$F$200,"Aprovada",'3. Registre'!$C$5:$C$200,"&lt;="&amp;('1. Configuració'!$C$9+(15-1)*7+6),'3. Registre'!$D$5:$D$200,"&gt;="&amp;('1. Configuració'!$C$9+(15-1)*7)))</f>
        <v/>
      </c>
      <c r="Q5" s="28">
        <f>IF($A5="","",COUNTIFS('3. Registre'!$A$5:$A$200,$A5,'3. Registre'!$F$5:$F$200,"Aprovada",'3. Registre'!$C$5:$C$200,"&lt;="&amp;('1. Configuració'!$C$9+(16-1)*7+6),'3. Registre'!$D$5:$D$200,"&gt;="&amp;('1. Configuració'!$C$9+(16-1)*7)))</f>
        <v/>
      </c>
      <c r="R5" s="28">
        <f>IF($A5="","",COUNTIFS('3. Registre'!$A$5:$A$200,$A5,'3. Registre'!$F$5:$F$200,"Aprovada",'3. Registre'!$C$5:$C$200,"&lt;="&amp;('1. Configuració'!$C$9+(17-1)*7+6),'3. Registre'!$D$5:$D$200,"&gt;="&amp;('1. Configuració'!$C$9+(17-1)*7)))</f>
        <v/>
      </c>
      <c r="S5" s="28">
        <f>IF($A5="","",COUNTIFS('3. Registre'!$A$5:$A$200,$A5,'3. Registre'!$F$5:$F$200,"Aprovada",'3. Registre'!$C$5:$C$200,"&lt;="&amp;('1. Configuració'!$C$9+(18-1)*7+6),'3. Registre'!$D$5:$D$200,"&gt;="&amp;('1. Configuració'!$C$9+(18-1)*7)))</f>
        <v/>
      </c>
      <c r="T5" s="28">
        <f>IF($A5="","",COUNTIFS('3. Registre'!$A$5:$A$200,$A5,'3. Registre'!$F$5:$F$200,"Aprovada",'3. Registre'!$C$5:$C$200,"&lt;="&amp;('1. Configuració'!$C$9+(19-1)*7+6),'3. Registre'!$D$5:$D$200,"&gt;="&amp;('1. Configuració'!$C$9+(19-1)*7)))</f>
        <v/>
      </c>
      <c r="U5" s="28">
        <f>IF($A5="","",COUNTIFS('3. Registre'!$A$5:$A$200,$A5,'3. Registre'!$F$5:$F$200,"Aprovada",'3. Registre'!$C$5:$C$200,"&lt;="&amp;('1. Configuració'!$C$9+(20-1)*7+6),'3. Registre'!$D$5:$D$200,"&gt;="&amp;('1. Configuració'!$C$9+(20-1)*7)))</f>
        <v/>
      </c>
      <c r="V5" s="28">
        <f>IF($A5="","",COUNTIFS('3. Registre'!$A$5:$A$200,$A5,'3. Registre'!$F$5:$F$200,"Aprovada",'3. Registre'!$C$5:$C$200,"&lt;="&amp;('1. Configuració'!$C$9+(21-1)*7+6),'3. Registre'!$D$5:$D$200,"&gt;="&amp;('1. Configuració'!$C$9+(21-1)*7)))</f>
        <v/>
      </c>
      <c r="W5" s="28">
        <f>IF($A5="","",COUNTIFS('3. Registre'!$A$5:$A$200,$A5,'3. Registre'!$F$5:$F$200,"Aprovada",'3. Registre'!$C$5:$C$200,"&lt;="&amp;('1. Configuració'!$C$9+(22-1)*7+6),'3. Registre'!$D$5:$D$200,"&gt;="&amp;('1. Configuració'!$C$9+(22-1)*7)))</f>
        <v/>
      </c>
      <c r="X5" s="28">
        <f>IF($A5="","",COUNTIFS('3. Registre'!$A$5:$A$200,$A5,'3. Registre'!$F$5:$F$200,"Aprovada",'3. Registre'!$C$5:$C$200,"&lt;="&amp;('1. Configuració'!$C$9+(23-1)*7+6),'3. Registre'!$D$5:$D$200,"&gt;="&amp;('1. Configuració'!$C$9+(23-1)*7)))</f>
        <v/>
      </c>
      <c r="Y5" s="28">
        <f>IF($A5="","",COUNTIFS('3. Registre'!$A$5:$A$200,$A5,'3. Registre'!$F$5:$F$200,"Aprovada",'3. Registre'!$C$5:$C$200,"&lt;="&amp;('1. Configuració'!$C$9+(24-1)*7+6),'3. Registre'!$D$5:$D$200,"&gt;="&amp;('1. Configuració'!$C$9+(24-1)*7)))</f>
        <v/>
      </c>
      <c r="Z5" s="28">
        <f>IF($A5="","",COUNTIFS('3. Registre'!$A$5:$A$200,$A5,'3. Registre'!$F$5:$F$200,"Aprovada",'3. Registre'!$C$5:$C$200,"&lt;="&amp;('1. Configuració'!$C$9+(25-1)*7+6),'3. Registre'!$D$5:$D$200,"&gt;="&amp;('1. Configuració'!$C$9+(25-1)*7)))</f>
        <v/>
      </c>
      <c r="AA5" s="28">
        <f>IF($A5="","",COUNTIFS('3. Registre'!$A$5:$A$200,$A5,'3. Registre'!$F$5:$F$200,"Aprovada",'3. Registre'!$C$5:$C$200,"&lt;="&amp;('1. Configuració'!$C$9+(26-1)*7+6),'3. Registre'!$D$5:$D$200,"&gt;="&amp;('1. Configuració'!$C$9+(26-1)*7)))</f>
        <v/>
      </c>
      <c r="AB5" s="28">
        <f>IF($A5="","",COUNTIFS('3. Registre'!$A$5:$A$200,$A5,'3. Registre'!$F$5:$F$200,"Aprovada",'3. Registre'!$C$5:$C$200,"&lt;="&amp;('1. Configuració'!$C$9+(27-1)*7+6),'3. Registre'!$D$5:$D$200,"&gt;="&amp;('1. Configuració'!$C$9+(27-1)*7)))</f>
        <v/>
      </c>
      <c r="AC5" s="28">
        <f>IF($A5="","",COUNTIFS('3. Registre'!$A$5:$A$200,$A5,'3. Registre'!$F$5:$F$200,"Aprovada",'3. Registre'!$C$5:$C$200,"&lt;="&amp;('1. Configuració'!$C$9+(28-1)*7+6),'3. Registre'!$D$5:$D$200,"&gt;="&amp;('1. Configuració'!$C$9+(28-1)*7)))</f>
        <v/>
      </c>
      <c r="AD5" s="28">
        <f>IF($A5="","",COUNTIFS('3. Registre'!$A$5:$A$200,$A5,'3. Registre'!$F$5:$F$200,"Aprovada",'3. Registre'!$C$5:$C$200,"&lt;="&amp;('1. Configuració'!$C$9+(29-1)*7+6),'3. Registre'!$D$5:$D$200,"&gt;="&amp;('1. Configuració'!$C$9+(29-1)*7)))</f>
        <v/>
      </c>
      <c r="AE5" s="28">
        <f>IF($A5="","",COUNTIFS('3. Registre'!$A$5:$A$200,$A5,'3. Registre'!$F$5:$F$200,"Aprovada",'3. Registre'!$C$5:$C$200,"&lt;="&amp;('1. Configuració'!$C$9+(30-1)*7+6),'3. Registre'!$D$5:$D$200,"&gt;="&amp;('1. Configuració'!$C$9+(30-1)*7)))</f>
        <v/>
      </c>
      <c r="AF5" s="28">
        <f>IF($A5="","",COUNTIFS('3. Registre'!$A$5:$A$200,$A5,'3. Registre'!$F$5:$F$200,"Aprovada",'3. Registre'!$C$5:$C$200,"&lt;="&amp;('1. Configuració'!$C$9+(31-1)*7+6),'3. Registre'!$D$5:$D$200,"&gt;="&amp;('1. Configuració'!$C$9+(31-1)*7)))</f>
        <v/>
      </c>
      <c r="AG5" s="28">
        <f>IF($A5="","",COUNTIFS('3. Registre'!$A$5:$A$200,$A5,'3. Registre'!$F$5:$F$200,"Aprovada",'3. Registre'!$C$5:$C$200,"&lt;="&amp;('1. Configuració'!$C$9+(32-1)*7+6),'3. Registre'!$D$5:$D$200,"&gt;="&amp;('1. Configuració'!$C$9+(32-1)*7)))</f>
        <v/>
      </c>
      <c r="AH5" s="28">
        <f>IF($A5="","",COUNTIFS('3. Registre'!$A$5:$A$200,$A5,'3. Registre'!$F$5:$F$200,"Aprovada",'3. Registre'!$C$5:$C$200,"&lt;="&amp;('1. Configuració'!$C$9+(33-1)*7+6),'3. Registre'!$D$5:$D$200,"&gt;="&amp;('1. Configuració'!$C$9+(33-1)*7)))</f>
        <v/>
      </c>
      <c r="AI5" s="28">
        <f>IF($A5="","",COUNTIFS('3. Registre'!$A$5:$A$200,$A5,'3. Registre'!$F$5:$F$200,"Aprovada",'3. Registre'!$C$5:$C$200,"&lt;="&amp;('1. Configuració'!$C$9+(34-1)*7+6),'3. Registre'!$D$5:$D$200,"&gt;="&amp;('1. Configuració'!$C$9+(34-1)*7)))</f>
        <v/>
      </c>
      <c r="AJ5" s="28">
        <f>IF($A5="","",COUNTIFS('3. Registre'!$A$5:$A$200,$A5,'3. Registre'!$F$5:$F$200,"Aprovada",'3. Registre'!$C$5:$C$200,"&lt;="&amp;('1. Configuració'!$C$9+(35-1)*7+6),'3. Registre'!$D$5:$D$200,"&gt;="&amp;('1. Configuració'!$C$9+(35-1)*7)))</f>
        <v/>
      </c>
      <c r="AK5" s="28">
        <f>IF($A5="","",COUNTIFS('3. Registre'!$A$5:$A$200,$A5,'3. Registre'!$F$5:$F$200,"Aprovada",'3. Registre'!$C$5:$C$200,"&lt;="&amp;('1. Configuració'!$C$9+(36-1)*7+6),'3. Registre'!$D$5:$D$200,"&gt;="&amp;('1. Configuració'!$C$9+(36-1)*7)))</f>
        <v/>
      </c>
      <c r="AL5" s="28">
        <f>IF($A5="","",COUNTIFS('3. Registre'!$A$5:$A$200,$A5,'3. Registre'!$F$5:$F$200,"Aprovada",'3. Registre'!$C$5:$C$200,"&lt;="&amp;('1. Configuració'!$C$9+(37-1)*7+6),'3. Registre'!$D$5:$D$200,"&gt;="&amp;('1. Configuració'!$C$9+(37-1)*7)))</f>
        <v/>
      </c>
      <c r="AM5" s="28">
        <f>IF($A5="","",COUNTIFS('3. Registre'!$A$5:$A$200,$A5,'3. Registre'!$F$5:$F$200,"Aprovada",'3. Registre'!$C$5:$C$200,"&lt;="&amp;('1. Configuració'!$C$9+(38-1)*7+6),'3. Registre'!$D$5:$D$200,"&gt;="&amp;('1. Configuració'!$C$9+(38-1)*7)))</f>
        <v/>
      </c>
      <c r="AN5" s="28">
        <f>IF($A5="","",COUNTIFS('3. Registre'!$A$5:$A$200,$A5,'3. Registre'!$F$5:$F$200,"Aprovada",'3. Registre'!$C$5:$C$200,"&lt;="&amp;('1. Configuració'!$C$9+(39-1)*7+6),'3. Registre'!$D$5:$D$200,"&gt;="&amp;('1. Configuració'!$C$9+(39-1)*7)))</f>
        <v/>
      </c>
      <c r="AO5" s="28">
        <f>IF($A5="","",COUNTIFS('3. Registre'!$A$5:$A$200,$A5,'3. Registre'!$F$5:$F$200,"Aprovada",'3. Registre'!$C$5:$C$200,"&lt;="&amp;('1. Configuració'!$C$9+(40-1)*7+6),'3. Registre'!$D$5:$D$200,"&gt;="&amp;('1. Configuració'!$C$9+(40-1)*7)))</f>
        <v/>
      </c>
      <c r="AP5" s="28">
        <f>IF($A5="","",COUNTIFS('3. Registre'!$A$5:$A$200,$A5,'3. Registre'!$F$5:$F$200,"Aprovada",'3. Registre'!$C$5:$C$200,"&lt;="&amp;('1. Configuració'!$C$9+(41-1)*7+6),'3. Registre'!$D$5:$D$200,"&gt;="&amp;('1. Configuració'!$C$9+(41-1)*7)))</f>
        <v/>
      </c>
      <c r="AQ5" s="28">
        <f>IF($A5="","",COUNTIFS('3. Registre'!$A$5:$A$200,$A5,'3. Registre'!$F$5:$F$200,"Aprovada",'3. Registre'!$C$5:$C$200,"&lt;="&amp;('1. Configuració'!$C$9+(42-1)*7+6),'3. Registre'!$D$5:$D$200,"&gt;="&amp;('1. Configuració'!$C$9+(42-1)*7)))</f>
        <v/>
      </c>
      <c r="AR5" s="28">
        <f>IF($A5="","",COUNTIFS('3. Registre'!$A$5:$A$200,$A5,'3. Registre'!$F$5:$F$200,"Aprovada",'3. Registre'!$C$5:$C$200,"&lt;="&amp;('1. Configuració'!$C$9+(43-1)*7+6),'3. Registre'!$D$5:$D$200,"&gt;="&amp;('1. Configuració'!$C$9+(43-1)*7)))</f>
        <v/>
      </c>
      <c r="AS5" s="28">
        <f>IF($A5="","",COUNTIFS('3. Registre'!$A$5:$A$200,$A5,'3. Registre'!$F$5:$F$200,"Aprovada",'3. Registre'!$C$5:$C$200,"&lt;="&amp;('1. Configuració'!$C$9+(44-1)*7+6),'3. Registre'!$D$5:$D$200,"&gt;="&amp;('1. Configuració'!$C$9+(44-1)*7)))</f>
        <v/>
      </c>
      <c r="AT5" s="28">
        <f>IF($A5="","",COUNTIFS('3. Registre'!$A$5:$A$200,$A5,'3. Registre'!$F$5:$F$200,"Aprovada",'3. Registre'!$C$5:$C$200,"&lt;="&amp;('1. Configuració'!$C$9+(45-1)*7+6),'3. Registre'!$D$5:$D$200,"&gt;="&amp;('1. Configuració'!$C$9+(45-1)*7)))</f>
        <v/>
      </c>
      <c r="AU5" s="28">
        <f>IF($A5="","",COUNTIFS('3. Registre'!$A$5:$A$200,$A5,'3. Registre'!$F$5:$F$200,"Aprovada",'3. Registre'!$C$5:$C$200,"&lt;="&amp;('1. Configuració'!$C$9+(46-1)*7+6),'3. Registre'!$D$5:$D$200,"&gt;="&amp;('1. Configuració'!$C$9+(46-1)*7)))</f>
        <v/>
      </c>
      <c r="AV5" s="28">
        <f>IF($A5="","",COUNTIFS('3. Registre'!$A$5:$A$200,$A5,'3. Registre'!$F$5:$F$200,"Aprovada",'3. Registre'!$C$5:$C$200,"&lt;="&amp;('1. Configuració'!$C$9+(47-1)*7+6),'3. Registre'!$D$5:$D$200,"&gt;="&amp;('1. Configuració'!$C$9+(47-1)*7)))</f>
        <v/>
      </c>
      <c r="AW5" s="28">
        <f>IF($A5="","",COUNTIFS('3. Registre'!$A$5:$A$200,$A5,'3. Registre'!$F$5:$F$200,"Aprovada",'3. Registre'!$C$5:$C$200,"&lt;="&amp;('1. Configuració'!$C$9+(48-1)*7+6),'3. Registre'!$D$5:$D$200,"&gt;="&amp;('1. Configuració'!$C$9+(48-1)*7)))</f>
        <v/>
      </c>
      <c r="AX5" s="28">
        <f>IF($A5="","",COUNTIFS('3. Registre'!$A$5:$A$200,$A5,'3. Registre'!$F$5:$F$200,"Aprovada",'3. Registre'!$C$5:$C$200,"&lt;="&amp;('1. Configuració'!$C$9+(49-1)*7+6),'3. Registre'!$D$5:$D$200,"&gt;="&amp;('1. Configuració'!$C$9+(49-1)*7)))</f>
        <v/>
      </c>
      <c r="AY5" s="28">
        <f>IF($A5="","",COUNTIFS('3. Registre'!$A$5:$A$200,$A5,'3. Registre'!$F$5:$F$200,"Aprovada",'3. Registre'!$C$5:$C$200,"&lt;="&amp;('1. Configuració'!$C$9+(50-1)*7+6),'3. Registre'!$D$5:$D$200,"&gt;="&amp;('1. Configuració'!$C$9+(50-1)*7)))</f>
        <v/>
      </c>
      <c r="AZ5" s="28">
        <f>IF($A5="","",COUNTIFS('3. Registre'!$A$5:$A$200,$A5,'3. Registre'!$F$5:$F$200,"Aprovada",'3. Registre'!$C$5:$C$200,"&lt;="&amp;('1. Configuració'!$C$9+(51-1)*7+6),'3. Registre'!$D$5:$D$200,"&gt;="&amp;('1. Configuració'!$C$9+(51-1)*7)))</f>
        <v/>
      </c>
      <c r="BA5" s="28">
        <f>IF($A5="","",COUNTIFS('3. Registre'!$A$5:$A$200,$A5,'3. Registre'!$F$5:$F$200,"Aprovada",'3. Registre'!$C$5:$C$200,"&lt;="&amp;('1. Configuració'!$C$9+(52-1)*7+6),'3. Registre'!$D$5:$D$200,"&gt;="&amp;('1. Configuració'!$C$9+(52-1)*7)))</f>
        <v/>
      </c>
    </row>
    <row r="6">
      <c r="A6" s="19">
        <f>IF('2. Empleats'!A6="","",'2. Empleats'!A6)</f>
        <v/>
      </c>
      <c r="B6" s="28">
        <f>IF($A6="","",COUNTIFS('3. Registre'!$A$5:$A$200,$A6,'3. Registre'!$F$5:$F$200,"Aprovada",'3. Registre'!$C$5:$C$200,"&lt;="&amp;('1. Configuració'!$C$9+(1-1)*7+6),'3. Registre'!$D$5:$D$200,"&gt;="&amp;('1. Configuració'!$C$9+(1-1)*7)))</f>
        <v/>
      </c>
      <c r="C6" s="28">
        <f>IF($A6="","",COUNTIFS('3. Registre'!$A$5:$A$200,$A6,'3. Registre'!$F$5:$F$200,"Aprovada",'3. Registre'!$C$5:$C$200,"&lt;="&amp;('1. Configuració'!$C$9+(2-1)*7+6),'3. Registre'!$D$5:$D$200,"&gt;="&amp;('1. Configuració'!$C$9+(2-1)*7)))</f>
        <v/>
      </c>
      <c r="D6" s="28">
        <f>IF($A6="","",COUNTIFS('3. Registre'!$A$5:$A$200,$A6,'3. Registre'!$F$5:$F$200,"Aprovada",'3. Registre'!$C$5:$C$200,"&lt;="&amp;('1. Configuració'!$C$9+(3-1)*7+6),'3. Registre'!$D$5:$D$200,"&gt;="&amp;('1. Configuració'!$C$9+(3-1)*7)))</f>
        <v/>
      </c>
      <c r="E6" s="28">
        <f>IF($A6="","",COUNTIFS('3. Registre'!$A$5:$A$200,$A6,'3. Registre'!$F$5:$F$200,"Aprovada",'3. Registre'!$C$5:$C$200,"&lt;="&amp;('1. Configuració'!$C$9+(4-1)*7+6),'3. Registre'!$D$5:$D$200,"&gt;="&amp;('1. Configuració'!$C$9+(4-1)*7)))</f>
        <v/>
      </c>
      <c r="F6" s="28">
        <f>IF($A6="","",COUNTIFS('3. Registre'!$A$5:$A$200,$A6,'3. Registre'!$F$5:$F$200,"Aprovada",'3. Registre'!$C$5:$C$200,"&lt;="&amp;('1. Configuració'!$C$9+(5-1)*7+6),'3. Registre'!$D$5:$D$200,"&gt;="&amp;('1. Configuració'!$C$9+(5-1)*7)))</f>
        <v/>
      </c>
      <c r="G6" s="28">
        <f>IF($A6="","",COUNTIFS('3. Registre'!$A$5:$A$200,$A6,'3. Registre'!$F$5:$F$200,"Aprovada",'3. Registre'!$C$5:$C$200,"&lt;="&amp;('1. Configuració'!$C$9+(6-1)*7+6),'3. Registre'!$D$5:$D$200,"&gt;="&amp;('1. Configuració'!$C$9+(6-1)*7)))</f>
        <v/>
      </c>
      <c r="H6" s="28">
        <f>IF($A6="","",COUNTIFS('3. Registre'!$A$5:$A$200,$A6,'3. Registre'!$F$5:$F$200,"Aprovada",'3. Registre'!$C$5:$C$200,"&lt;="&amp;('1. Configuració'!$C$9+(7-1)*7+6),'3. Registre'!$D$5:$D$200,"&gt;="&amp;('1. Configuració'!$C$9+(7-1)*7)))</f>
        <v/>
      </c>
      <c r="I6" s="28">
        <f>IF($A6="","",COUNTIFS('3. Registre'!$A$5:$A$200,$A6,'3. Registre'!$F$5:$F$200,"Aprovada",'3. Registre'!$C$5:$C$200,"&lt;="&amp;('1. Configuració'!$C$9+(8-1)*7+6),'3. Registre'!$D$5:$D$200,"&gt;="&amp;('1. Configuració'!$C$9+(8-1)*7)))</f>
        <v/>
      </c>
      <c r="J6" s="28">
        <f>IF($A6="","",COUNTIFS('3. Registre'!$A$5:$A$200,$A6,'3. Registre'!$F$5:$F$200,"Aprovada",'3. Registre'!$C$5:$C$200,"&lt;="&amp;('1. Configuració'!$C$9+(9-1)*7+6),'3. Registre'!$D$5:$D$200,"&gt;="&amp;('1. Configuració'!$C$9+(9-1)*7)))</f>
        <v/>
      </c>
      <c r="K6" s="28">
        <f>IF($A6="","",COUNTIFS('3. Registre'!$A$5:$A$200,$A6,'3. Registre'!$F$5:$F$200,"Aprovada",'3. Registre'!$C$5:$C$200,"&lt;="&amp;('1. Configuració'!$C$9+(10-1)*7+6),'3. Registre'!$D$5:$D$200,"&gt;="&amp;('1. Configuració'!$C$9+(10-1)*7)))</f>
        <v/>
      </c>
      <c r="L6" s="28">
        <f>IF($A6="","",COUNTIFS('3. Registre'!$A$5:$A$200,$A6,'3. Registre'!$F$5:$F$200,"Aprovada",'3. Registre'!$C$5:$C$200,"&lt;="&amp;('1. Configuració'!$C$9+(11-1)*7+6),'3. Registre'!$D$5:$D$200,"&gt;="&amp;('1. Configuració'!$C$9+(11-1)*7)))</f>
        <v/>
      </c>
      <c r="M6" s="28">
        <f>IF($A6="","",COUNTIFS('3. Registre'!$A$5:$A$200,$A6,'3. Registre'!$F$5:$F$200,"Aprovada",'3. Registre'!$C$5:$C$200,"&lt;="&amp;('1. Configuració'!$C$9+(12-1)*7+6),'3. Registre'!$D$5:$D$200,"&gt;="&amp;('1. Configuració'!$C$9+(12-1)*7)))</f>
        <v/>
      </c>
      <c r="N6" s="28">
        <f>IF($A6="","",COUNTIFS('3. Registre'!$A$5:$A$200,$A6,'3. Registre'!$F$5:$F$200,"Aprovada",'3. Registre'!$C$5:$C$200,"&lt;="&amp;('1. Configuració'!$C$9+(13-1)*7+6),'3. Registre'!$D$5:$D$200,"&gt;="&amp;('1. Configuració'!$C$9+(13-1)*7)))</f>
        <v/>
      </c>
      <c r="O6" s="28">
        <f>IF($A6="","",COUNTIFS('3. Registre'!$A$5:$A$200,$A6,'3. Registre'!$F$5:$F$200,"Aprovada",'3. Registre'!$C$5:$C$200,"&lt;="&amp;('1. Configuració'!$C$9+(14-1)*7+6),'3. Registre'!$D$5:$D$200,"&gt;="&amp;('1. Configuració'!$C$9+(14-1)*7)))</f>
        <v/>
      </c>
      <c r="P6" s="28">
        <f>IF($A6="","",COUNTIFS('3. Registre'!$A$5:$A$200,$A6,'3. Registre'!$F$5:$F$200,"Aprovada",'3. Registre'!$C$5:$C$200,"&lt;="&amp;('1. Configuració'!$C$9+(15-1)*7+6),'3. Registre'!$D$5:$D$200,"&gt;="&amp;('1. Configuració'!$C$9+(15-1)*7)))</f>
        <v/>
      </c>
      <c r="Q6" s="28">
        <f>IF($A6="","",COUNTIFS('3. Registre'!$A$5:$A$200,$A6,'3. Registre'!$F$5:$F$200,"Aprovada",'3. Registre'!$C$5:$C$200,"&lt;="&amp;('1. Configuració'!$C$9+(16-1)*7+6),'3. Registre'!$D$5:$D$200,"&gt;="&amp;('1. Configuració'!$C$9+(16-1)*7)))</f>
        <v/>
      </c>
      <c r="R6" s="28">
        <f>IF($A6="","",COUNTIFS('3. Registre'!$A$5:$A$200,$A6,'3. Registre'!$F$5:$F$200,"Aprovada",'3. Registre'!$C$5:$C$200,"&lt;="&amp;('1. Configuració'!$C$9+(17-1)*7+6),'3. Registre'!$D$5:$D$200,"&gt;="&amp;('1. Configuració'!$C$9+(17-1)*7)))</f>
        <v/>
      </c>
      <c r="S6" s="28">
        <f>IF($A6="","",COUNTIFS('3. Registre'!$A$5:$A$200,$A6,'3. Registre'!$F$5:$F$200,"Aprovada",'3. Registre'!$C$5:$C$200,"&lt;="&amp;('1. Configuració'!$C$9+(18-1)*7+6),'3. Registre'!$D$5:$D$200,"&gt;="&amp;('1. Configuració'!$C$9+(18-1)*7)))</f>
        <v/>
      </c>
      <c r="T6" s="28">
        <f>IF($A6="","",COUNTIFS('3. Registre'!$A$5:$A$200,$A6,'3. Registre'!$F$5:$F$200,"Aprovada",'3. Registre'!$C$5:$C$200,"&lt;="&amp;('1. Configuració'!$C$9+(19-1)*7+6),'3. Registre'!$D$5:$D$200,"&gt;="&amp;('1. Configuració'!$C$9+(19-1)*7)))</f>
        <v/>
      </c>
      <c r="U6" s="28">
        <f>IF($A6="","",COUNTIFS('3. Registre'!$A$5:$A$200,$A6,'3. Registre'!$F$5:$F$200,"Aprovada",'3. Registre'!$C$5:$C$200,"&lt;="&amp;('1. Configuració'!$C$9+(20-1)*7+6),'3. Registre'!$D$5:$D$200,"&gt;="&amp;('1. Configuració'!$C$9+(20-1)*7)))</f>
        <v/>
      </c>
      <c r="V6" s="28">
        <f>IF($A6="","",COUNTIFS('3. Registre'!$A$5:$A$200,$A6,'3. Registre'!$F$5:$F$200,"Aprovada",'3. Registre'!$C$5:$C$200,"&lt;="&amp;('1. Configuració'!$C$9+(21-1)*7+6),'3. Registre'!$D$5:$D$200,"&gt;="&amp;('1. Configuració'!$C$9+(21-1)*7)))</f>
        <v/>
      </c>
      <c r="W6" s="28">
        <f>IF($A6="","",COUNTIFS('3. Registre'!$A$5:$A$200,$A6,'3. Registre'!$F$5:$F$200,"Aprovada",'3. Registre'!$C$5:$C$200,"&lt;="&amp;('1. Configuració'!$C$9+(22-1)*7+6),'3. Registre'!$D$5:$D$200,"&gt;="&amp;('1. Configuració'!$C$9+(22-1)*7)))</f>
        <v/>
      </c>
      <c r="X6" s="28">
        <f>IF($A6="","",COUNTIFS('3. Registre'!$A$5:$A$200,$A6,'3. Registre'!$F$5:$F$200,"Aprovada",'3. Registre'!$C$5:$C$200,"&lt;="&amp;('1. Configuració'!$C$9+(23-1)*7+6),'3. Registre'!$D$5:$D$200,"&gt;="&amp;('1. Configuració'!$C$9+(23-1)*7)))</f>
        <v/>
      </c>
      <c r="Y6" s="28">
        <f>IF($A6="","",COUNTIFS('3. Registre'!$A$5:$A$200,$A6,'3. Registre'!$F$5:$F$200,"Aprovada",'3. Registre'!$C$5:$C$200,"&lt;="&amp;('1. Configuració'!$C$9+(24-1)*7+6),'3. Registre'!$D$5:$D$200,"&gt;="&amp;('1. Configuració'!$C$9+(24-1)*7)))</f>
        <v/>
      </c>
      <c r="Z6" s="28">
        <f>IF($A6="","",COUNTIFS('3. Registre'!$A$5:$A$200,$A6,'3. Registre'!$F$5:$F$200,"Aprovada",'3. Registre'!$C$5:$C$200,"&lt;="&amp;('1. Configuració'!$C$9+(25-1)*7+6),'3. Registre'!$D$5:$D$200,"&gt;="&amp;('1. Configuració'!$C$9+(25-1)*7)))</f>
        <v/>
      </c>
      <c r="AA6" s="28">
        <f>IF($A6="","",COUNTIFS('3. Registre'!$A$5:$A$200,$A6,'3. Registre'!$F$5:$F$200,"Aprovada",'3. Registre'!$C$5:$C$200,"&lt;="&amp;('1. Configuració'!$C$9+(26-1)*7+6),'3. Registre'!$D$5:$D$200,"&gt;="&amp;('1. Configuració'!$C$9+(26-1)*7)))</f>
        <v/>
      </c>
      <c r="AB6" s="28">
        <f>IF($A6="","",COUNTIFS('3. Registre'!$A$5:$A$200,$A6,'3. Registre'!$F$5:$F$200,"Aprovada",'3. Registre'!$C$5:$C$200,"&lt;="&amp;('1. Configuració'!$C$9+(27-1)*7+6),'3. Registre'!$D$5:$D$200,"&gt;="&amp;('1. Configuració'!$C$9+(27-1)*7)))</f>
        <v/>
      </c>
      <c r="AC6" s="28">
        <f>IF($A6="","",COUNTIFS('3. Registre'!$A$5:$A$200,$A6,'3. Registre'!$F$5:$F$200,"Aprovada",'3. Registre'!$C$5:$C$200,"&lt;="&amp;('1. Configuració'!$C$9+(28-1)*7+6),'3. Registre'!$D$5:$D$200,"&gt;="&amp;('1. Configuració'!$C$9+(28-1)*7)))</f>
        <v/>
      </c>
      <c r="AD6" s="28">
        <f>IF($A6="","",COUNTIFS('3. Registre'!$A$5:$A$200,$A6,'3. Registre'!$F$5:$F$200,"Aprovada",'3. Registre'!$C$5:$C$200,"&lt;="&amp;('1. Configuració'!$C$9+(29-1)*7+6),'3. Registre'!$D$5:$D$200,"&gt;="&amp;('1. Configuració'!$C$9+(29-1)*7)))</f>
        <v/>
      </c>
      <c r="AE6" s="28">
        <f>IF($A6="","",COUNTIFS('3. Registre'!$A$5:$A$200,$A6,'3. Registre'!$F$5:$F$200,"Aprovada",'3. Registre'!$C$5:$C$200,"&lt;="&amp;('1. Configuració'!$C$9+(30-1)*7+6),'3. Registre'!$D$5:$D$200,"&gt;="&amp;('1. Configuració'!$C$9+(30-1)*7)))</f>
        <v/>
      </c>
      <c r="AF6" s="28">
        <f>IF($A6="","",COUNTIFS('3. Registre'!$A$5:$A$200,$A6,'3. Registre'!$F$5:$F$200,"Aprovada",'3. Registre'!$C$5:$C$200,"&lt;="&amp;('1. Configuració'!$C$9+(31-1)*7+6),'3. Registre'!$D$5:$D$200,"&gt;="&amp;('1. Configuració'!$C$9+(31-1)*7)))</f>
        <v/>
      </c>
      <c r="AG6" s="28">
        <f>IF($A6="","",COUNTIFS('3. Registre'!$A$5:$A$200,$A6,'3. Registre'!$F$5:$F$200,"Aprovada",'3. Registre'!$C$5:$C$200,"&lt;="&amp;('1. Configuració'!$C$9+(32-1)*7+6),'3. Registre'!$D$5:$D$200,"&gt;="&amp;('1. Configuració'!$C$9+(32-1)*7)))</f>
        <v/>
      </c>
      <c r="AH6" s="28">
        <f>IF($A6="","",COUNTIFS('3. Registre'!$A$5:$A$200,$A6,'3. Registre'!$F$5:$F$200,"Aprovada",'3. Registre'!$C$5:$C$200,"&lt;="&amp;('1. Configuració'!$C$9+(33-1)*7+6),'3. Registre'!$D$5:$D$200,"&gt;="&amp;('1. Configuració'!$C$9+(33-1)*7)))</f>
        <v/>
      </c>
      <c r="AI6" s="28">
        <f>IF($A6="","",COUNTIFS('3. Registre'!$A$5:$A$200,$A6,'3. Registre'!$F$5:$F$200,"Aprovada",'3. Registre'!$C$5:$C$200,"&lt;="&amp;('1. Configuració'!$C$9+(34-1)*7+6),'3. Registre'!$D$5:$D$200,"&gt;="&amp;('1. Configuració'!$C$9+(34-1)*7)))</f>
        <v/>
      </c>
      <c r="AJ6" s="28">
        <f>IF($A6="","",COUNTIFS('3. Registre'!$A$5:$A$200,$A6,'3. Registre'!$F$5:$F$200,"Aprovada",'3. Registre'!$C$5:$C$200,"&lt;="&amp;('1. Configuració'!$C$9+(35-1)*7+6),'3. Registre'!$D$5:$D$200,"&gt;="&amp;('1. Configuració'!$C$9+(35-1)*7)))</f>
        <v/>
      </c>
      <c r="AK6" s="28">
        <f>IF($A6="","",COUNTIFS('3. Registre'!$A$5:$A$200,$A6,'3. Registre'!$F$5:$F$200,"Aprovada",'3. Registre'!$C$5:$C$200,"&lt;="&amp;('1. Configuració'!$C$9+(36-1)*7+6),'3. Registre'!$D$5:$D$200,"&gt;="&amp;('1. Configuració'!$C$9+(36-1)*7)))</f>
        <v/>
      </c>
      <c r="AL6" s="28">
        <f>IF($A6="","",COUNTIFS('3. Registre'!$A$5:$A$200,$A6,'3. Registre'!$F$5:$F$200,"Aprovada",'3. Registre'!$C$5:$C$200,"&lt;="&amp;('1. Configuració'!$C$9+(37-1)*7+6),'3. Registre'!$D$5:$D$200,"&gt;="&amp;('1. Configuració'!$C$9+(37-1)*7)))</f>
        <v/>
      </c>
      <c r="AM6" s="28">
        <f>IF($A6="","",COUNTIFS('3. Registre'!$A$5:$A$200,$A6,'3. Registre'!$F$5:$F$200,"Aprovada",'3. Registre'!$C$5:$C$200,"&lt;="&amp;('1. Configuració'!$C$9+(38-1)*7+6),'3. Registre'!$D$5:$D$200,"&gt;="&amp;('1. Configuració'!$C$9+(38-1)*7)))</f>
        <v/>
      </c>
      <c r="AN6" s="28">
        <f>IF($A6="","",COUNTIFS('3. Registre'!$A$5:$A$200,$A6,'3. Registre'!$F$5:$F$200,"Aprovada",'3. Registre'!$C$5:$C$200,"&lt;="&amp;('1. Configuració'!$C$9+(39-1)*7+6),'3. Registre'!$D$5:$D$200,"&gt;="&amp;('1. Configuració'!$C$9+(39-1)*7)))</f>
        <v/>
      </c>
      <c r="AO6" s="28">
        <f>IF($A6="","",COUNTIFS('3. Registre'!$A$5:$A$200,$A6,'3. Registre'!$F$5:$F$200,"Aprovada",'3. Registre'!$C$5:$C$200,"&lt;="&amp;('1. Configuració'!$C$9+(40-1)*7+6),'3. Registre'!$D$5:$D$200,"&gt;="&amp;('1. Configuració'!$C$9+(40-1)*7)))</f>
        <v/>
      </c>
      <c r="AP6" s="28">
        <f>IF($A6="","",COUNTIFS('3. Registre'!$A$5:$A$200,$A6,'3. Registre'!$F$5:$F$200,"Aprovada",'3. Registre'!$C$5:$C$200,"&lt;="&amp;('1. Configuració'!$C$9+(41-1)*7+6),'3. Registre'!$D$5:$D$200,"&gt;="&amp;('1. Configuració'!$C$9+(41-1)*7)))</f>
        <v/>
      </c>
      <c r="AQ6" s="28">
        <f>IF($A6="","",COUNTIFS('3. Registre'!$A$5:$A$200,$A6,'3. Registre'!$F$5:$F$200,"Aprovada",'3. Registre'!$C$5:$C$200,"&lt;="&amp;('1. Configuració'!$C$9+(42-1)*7+6),'3. Registre'!$D$5:$D$200,"&gt;="&amp;('1. Configuració'!$C$9+(42-1)*7)))</f>
        <v/>
      </c>
      <c r="AR6" s="28">
        <f>IF($A6="","",COUNTIFS('3. Registre'!$A$5:$A$200,$A6,'3. Registre'!$F$5:$F$200,"Aprovada",'3. Registre'!$C$5:$C$200,"&lt;="&amp;('1. Configuració'!$C$9+(43-1)*7+6),'3. Registre'!$D$5:$D$200,"&gt;="&amp;('1. Configuració'!$C$9+(43-1)*7)))</f>
        <v/>
      </c>
      <c r="AS6" s="28">
        <f>IF($A6="","",COUNTIFS('3. Registre'!$A$5:$A$200,$A6,'3. Registre'!$F$5:$F$200,"Aprovada",'3. Registre'!$C$5:$C$200,"&lt;="&amp;('1. Configuració'!$C$9+(44-1)*7+6),'3. Registre'!$D$5:$D$200,"&gt;="&amp;('1. Configuració'!$C$9+(44-1)*7)))</f>
        <v/>
      </c>
      <c r="AT6" s="28">
        <f>IF($A6="","",COUNTIFS('3. Registre'!$A$5:$A$200,$A6,'3. Registre'!$F$5:$F$200,"Aprovada",'3. Registre'!$C$5:$C$200,"&lt;="&amp;('1. Configuració'!$C$9+(45-1)*7+6),'3. Registre'!$D$5:$D$200,"&gt;="&amp;('1. Configuració'!$C$9+(45-1)*7)))</f>
        <v/>
      </c>
      <c r="AU6" s="28">
        <f>IF($A6="","",COUNTIFS('3. Registre'!$A$5:$A$200,$A6,'3. Registre'!$F$5:$F$200,"Aprovada",'3. Registre'!$C$5:$C$200,"&lt;="&amp;('1. Configuració'!$C$9+(46-1)*7+6),'3. Registre'!$D$5:$D$200,"&gt;="&amp;('1. Configuració'!$C$9+(46-1)*7)))</f>
        <v/>
      </c>
      <c r="AV6" s="28">
        <f>IF($A6="","",COUNTIFS('3. Registre'!$A$5:$A$200,$A6,'3. Registre'!$F$5:$F$200,"Aprovada",'3. Registre'!$C$5:$C$200,"&lt;="&amp;('1. Configuració'!$C$9+(47-1)*7+6),'3. Registre'!$D$5:$D$200,"&gt;="&amp;('1. Configuració'!$C$9+(47-1)*7)))</f>
        <v/>
      </c>
      <c r="AW6" s="28">
        <f>IF($A6="","",COUNTIFS('3. Registre'!$A$5:$A$200,$A6,'3. Registre'!$F$5:$F$200,"Aprovada",'3. Registre'!$C$5:$C$200,"&lt;="&amp;('1. Configuració'!$C$9+(48-1)*7+6),'3. Registre'!$D$5:$D$200,"&gt;="&amp;('1. Configuració'!$C$9+(48-1)*7)))</f>
        <v/>
      </c>
      <c r="AX6" s="28">
        <f>IF($A6="","",COUNTIFS('3. Registre'!$A$5:$A$200,$A6,'3. Registre'!$F$5:$F$200,"Aprovada",'3. Registre'!$C$5:$C$200,"&lt;="&amp;('1. Configuració'!$C$9+(49-1)*7+6),'3. Registre'!$D$5:$D$200,"&gt;="&amp;('1. Configuració'!$C$9+(49-1)*7)))</f>
        <v/>
      </c>
      <c r="AY6" s="28">
        <f>IF($A6="","",COUNTIFS('3. Registre'!$A$5:$A$200,$A6,'3. Registre'!$F$5:$F$200,"Aprovada",'3. Registre'!$C$5:$C$200,"&lt;="&amp;('1. Configuració'!$C$9+(50-1)*7+6),'3. Registre'!$D$5:$D$200,"&gt;="&amp;('1. Configuració'!$C$9+(50-1)*7)))</f>
        <v/>
      </c>
      <c r="AZ6" s="28">
        <f>IF($A6="","",COUNTIFS('3. Registre'!$A$5:$A$200,$A6,'3. Registre'!$F$5:$F$200,"Aprovada",'3. Registre'!$C$5:$C$200,"&lt;="&amp;('1. Configuració'!$C$9+(51-1)*7+6),'3. Registre'!$D$5:$D$200,"&gt;="&amp;('1. Configuració'!$C$9+(51-1)*7)))</f>
        <v/>
      </c>
      <c r="BA6" s="28">
        <f>IF($A6="","",COUNTIFS('3. Registre'!$A$5:$A$200,$A6,'3. Registre'!$F$5:$F$200,"Aprovada",'3. Registre'!$C$5:$C$200,"&lt;="&amp;('1. Configuració'!$C$9+(52-1)*7+6),'3. Registre'!$D$5:$D$200,"&gt;="&amp;('1. Configuració'!$C$9+(52-1)*7)))</f>
        <v/>
      </c>
    </row>
    <row r="7">
      <c r="A7" s="19">
        <f>IF('2. Empleats'!A7="","",'2. Empleats'!A7)</f>
        <v/>
      </c>
      <c r="B7" s="28">
        <f>IF($A7="","",COUNTIFS('3. Registre'!$A$5:$A$200,$A7,'3. Registre'!$F$5:$F$200,"Aprovada",'3. Registre'!$C$5:$C$200,"&lt;="&amp;('1. Configuració'!$C$9+(1-1)*7+6),'3. Registre'!$D$5:$D$200,"&gt;="&amp;('1. Configuració'!$C$9+(1-1)*7)))</f>
        <v/>
      </c>
      <c r="C7" s="28">
        <f>IF($A7="","",COUNTIFS('3. Registre'!$A$5:$A$200,$A7,'3. Registre'!$F$5:$F$200,"Aprovada",'3. Registre'!$C$5:$C$200,"&lt;="&amp;('1. Configuració'!$C$9+(2-1)*7+6),'3. Registre'!$D$5:$D$200,"&gt;="&amp;('1. Configuració'!$C$9+(2-1)*7)))</f>
        <v/>
      </c>
      <c r="D7" s="28">
        <f>IF($A7="","",COUNTIFS('3. Registre'!$A$5:$A$200,$A7,'3. Registre'!$F$5:$F$200,"Aprovada",'3. Registre'!$C$5:$C$200,"&lt;="&amp;('1. Configuració'!$C$9+(3-1)*7+6),'3. Registre'!$D$5:$D$200,"&gt;="&amp;('1. Configuració'!$C$9+(3-1)*7)))</f>
        <v/>
      </c>
      <c r="E7" s="28">
        <f>IF($A7="","",COUNTIFS('3. Registre'!$A$5:$A$200,$A7,'3. Registre'!$F$5:$F$200,"Aprovada",'3. Registre'!$C$5:$C$200,"&lt;="&amp;('1. Configuració'!$C$9+(4-1)*7+6),'3. Registre'!$D$5:$D$200,"&gt;="&amp;('1. Configuració'!$C$9+(4-1)*7)))</f>
        <v/>
      </c>
      <c r="F7" s="28">
        <f>IF($A7="","",COUNTIFS('3. Registre'!$A$5:$A$200,$A7,'3. Registre'!$F$5:$F$200,"Aprovada",'3. Registre'!$C$5:$C$200,"&lt;="&amp;('1. Configuració'!$C$9+(5-1)*7+6),'3. Registre'!$D$5:$D$200,"&gt;="&amp;('1. Configuració'!$C$9+(5-1)*7)))</f>
        <v/>
      </c>
      <c r="G7" s="28">
        <f>IF($A7="","",COUNTIFS('3. Registre'!$A$5:$A$200,$A7,'3. Registre'!$F$5:$F$200,"Aprovada",'3. Registre'!$C$5:$C$200,"&lt;="&amp;('1. Configuració'!$C$9+(6-1)*7+6),'3. Registre'!$D$5:$D$200,"&gt;="&amp;('1. Configuració'!$C$9+(6-1)*7)))</f>
        <v/>
      </c>
      <c r="H7" s="28">
        <f>IF($A7="","",COUNTIFS('3. Registre'!$A$5:$A$200,$A7,'3. Registre'!$F$5:$F$200,"Aprovada",'3. Registre'!$C$5:$C$200,"&lt;="&amp;('1. Configuració'!$C$9+(7-1)*7+6),'3. Registre'!$D$5:$D$200,"&gt;="&amp;('1. Configuració'!$C$9+(7-1)*7)))</f>
        <v/>
      </c>
      <c r="I7" s="28">
        <f>IF($A7="","",COUNTIFS('3. Registre'!$A$5:$A$200,$A7,'3. Registre'!$F$5:$F$200,"Aprovada",'3. Registre'!$C$5:$C$200,"&lt;="&amp;('1. Configuració'!$C$9+(8-1)*7+6),'3. Registre'!$D$5:$D$200,"&gt;="&amp;('1. Configuració'!$C$9+(8-1)*7)))</f>
        <v/>
      </c>
      <c r="J7" s="28">
        <f>IF($A7="","",COUNTIFS('3. Registre'!$A$5:$A$200,$A7,'3. Registre'!$F$5:$F$200,"Aprovada",'3. Registre'!$C$5:$C$200,"&lt;="&amp;('1. Configuració'!$C$9+(9-1)*7+6),'3. Registre'!$D$5:$D$200,"&gt;="&amp;('1. Configuració'!$C$9+(9-1)*7)))</f>
        <v/>
      </c>
      <c r="K7" s="28">
        <f>IF($A7="","",COUNTIFS('3. Registre'!$A$5:$A$200,$A7,'3. Registre'!$F$5:$F$200,"Aprovada",'3. Registre'!$C$5:$C$200,"&lt;="&amp;('1. Configuració'!$C$9+(10-1)*7+6),'3. Registre'!$D$5:$D$200,"&gt;="&amp;('1. Configuració'!$C$9+(10-1)*7)))</f>
        <v/>
      </c>
      <c r="L7" s="28">
        <f>IF($A7="","",COUNTIFS('3. Registre'!$A$5:$A$200,$A7,'3. Registre'!$F$5:$F$200,"Aprovada",'3. Registre'!$C$5:$C$200,"&lt;="&amp;('1. Configuració'!$C$9+(11-1)*7+6),'3. Registre'!$D$5:$D$200,"&gt;="&amp;('1. Configuració'!$C$9+(11-1)*7)))</f>
        <v/>
      </c>
      <c r="M7" s="28">
        <f>IF($A7="","",COUNTIFS('3. Registre'!$A$5:$A$200,$A7,'3. Registre'!$F$5:$F$200,"Aprovada",'3. Registre'!$C$5:$C$200,"&lt;="&amp;('1. Configuració'!$C$9+(12-1)*7+6),'3. Registre'!$D$5:$D$200,"&gt;="&amp;('1. Configuració'!$C$9+(12-1)*7)))</f>
        <v/>
      </c>
      <c r="N7" s="28">
        <f>IF($A7="","",COUNTIFS('3. Registre'!$A$5:$A$200,$A7,'3. Registre'!$F$5:$F$200,"Aprovada",'3. Registre'!$C$5:$C$200,"&lt;="&amp;('1. Configuració'!$C$9+(13-1)*7+6),'3. Registre'!$D$5:$D$200,"&gt;="&amp;('1. Configuració'!$C$9+(13-1)*7)))</f>
        <v/>
      </c>
      <c r="O7" s="28">
        <f>IF($A7="","",COUNTIFS('3. Registre'!$A$5:$A$200,$A7,'3. Registre'!$F$5:$F$200,"Aprovada",'3. Registre'!$C$5:$C$200,"&lt;="&amp;('1. Configuració'!$C$9+(14-1)*7+6),'3. Registre'!$D$5:$D$200,"&gt;="&amp;('1. Configuració'!$C$9+(14-1)*7)))</f>
        <v/>
      </c>
      <c r="P7" s="28">
        <f>IF($A7="","",COUNTIFS('3. Registre'!$A$5:$A$200,$A7,'3. Registre'!$F$5:$F$200,"Aprovada",'3. Registre'!$C$5:$C$200,"&lt;="&amp;('1. Configuració'!$C$9+(15-1)*7+6),'3. Registre'!$D$5:$D$200,"&gt;="&amp;('1. Configuració'!$C$9+(15-1)*7)))</f>
        <v/>
      </c>
      <c r="Q7" s="28">
        <f>IF($A7="","",COUNTIFS('3. Registre'!$A$5:$A$200,$A7,'3. Registre'!$F$5:$F$200,"Aprovada",'3. Registre'!$C$5:$C$200,"&lt;="&amp;('1. Configuració'!$C$9+(16-1)*7+6),'3. Registre'!$D$5:$D$200,"&gt;="&amp;('1. Configuració'!$C$9+(16-1)*7)))</f>
        <v/>
      </c>
      <c r="R7" s="28">
        <f>IF($A7="","",COUNTIFS('3. Registre'!$A$5:$A$200,$A7,'3. Registre'!$F$5:$F$200,"Aprovada",'3. Registre'!$C$5:$C$200,"&lt;="&amp;('1. Configuració'!$C$9+(17-1)*7+6),'3. Registre'!$D$5:$D$200,"&gt;="&amp;('1. Configuració'!$C$9+(17-1)*7)))</f>
        <v/>
      </c>
      <c r="S7" s="28">
        <f>IF($A7="","",COUNTIFS('3. Registre'!$A$5:$A$200,$A7,'3. Registre'!$F$5:$F$200,"Aprovada",'3. Registre'!$C$5:$C$200,"&lt;="&amp;('1. Configuració'!$C$9+(18-1)*7+6),'3. Registre'!$D$5:$D$200,"&gt;="&amp;('1. Configuració'!$C$9+(18-1)*7)))</f>
        <v/>
      </c>
      <c r="T7" s="28">
        <f>IF($A7="","",COUNTIFS('3. Registre'!$A$5:$A$200,$A7,'3. Registre'!$F$5:$F$200,"Aprovada",'3. Registre'!$C$5:$C$200,"&lt;="&amp;('1. Configuració'!$C$9+(19-1)*7+6),'3. Registre'!$D$5:$D$200,"&gt;="&amp;('1. Configuració'!$C$9+(19-1)*7)))</f>
        <v/>
      </c>
      <c r="U7" s="28">
        <f>IF($A7="","",COUNTIFS('3. Registre'!$A$5:$A$200,$A7,'3. Registre'!$F$5:$F$200,"Aprovada",'3. Registre'!$C$5:$C$200,"&lt;="&amp;('1. Configuració'!$C$9+(20-1)*7+6),'3. Registre'!$D$5:$D$200,"&gt;="&amp;('1. Configuració'!$C$9+(20-1)*7)))</f>
        <v/>
      </c>
      <c r="V7" s="28">
        <f>IF($A7="","",COUNTIFS('3. Registre'!$A$5:$A$200,$A7,'3. Registre'!$F$5:$F$200,"Aprovada",'3. Registre'!$C$5:$C$200,"&lt;="&amp;('1. Configuració'!$C$9+(21-1)*7+6),'3. Registre'!$D$5:$D$200,"&gt;="&amp;('1. Configuració'!$C$9+(21-1)*7)))</f>
        <v/>
      </c>
      <c r="W7" s="28">
        <f>IF($A7="","",COUNTIFS('3. Registre'!$A$5:$A$200,$A7,'3. Registre'!$F$5:$F$200,"Aprovada",'3. Registre'!$C$5:$C$200,"&lt;="&amp;('1. Configuració'!$C$9+(22-1)*7+6),'3. Registre'!$D$5:$D$200,"&gt;="&amp;('1. Configuració'!$C$9+(22-1)*7)))</f>
        <v/>
      </c>
      <c r="X7" s="28">
        <f>IF($A7="","",COUNTIFS('3. Registre'!$A$5:$A$200,$A7,'3. Registre'!$F$5:$F$200,"Aprovada",'3. Registre'!$C$5:$C$200,"&lt;="&amp;('1. Configuració'!$C$9+(23-1)*7+6),'3. Registre'!$D$5:$D$200,"&gt;="&amp;('1. Configuració'!$C$9+(23-1)*7)))</f>
        <v/>
      </c>
      <c r="Y7" s="28">
        <f>IF($A7="","",COUNTIFS('3. Registre'!$A$5:$A$200,$A7,'3. Registre'!$F$5:$F$200,"Aprovada",'3. Registre'!$C$5:$C$200,"&lt;="&amp;('1. Configuració'!$C$9+(24-1)*7+6),'3. Registre'!$D$5:$D$200,"&gt;="&amp;('1. Configuració'!$C$9+(24-1)*7)))</f>
        <v/>
      </c>
      <c r="Z7" s="28">
        <f>IF($A7="","",COUNTIFS('3. Registre'!$A$5:$A$200,$A7,'3. Registre'!$F$5:$F$200,"Aprovada",'3. Registre'!$C$5:$C$200,"&lt;="&amp;('1. Configuració'!$C$9+(25-1)*7+6),'3. Registre'!$D$5:$D$200,"&gt;="&amp;('1. Configuració'!$C$9+(25-1)*7)))</f>
        <v/>
      </c>
      <c r="AA7" s="28">
        <f>IF($A7="","",COUNTIFS('3. Registre'!$A$5:$A$200,$A7,'3. Registre'!$F$5:$F$200,"Aprovada",'3. Registre'!$C$5:$C$200,"&lt;="&amp;('1. Configuració'!$C$9+(26-1)*7+6),'3. Registre'!$D$5:$D$200,"&gt;="&amp;('1. Configuració'!$C$9+(26-1)*7)))</f>
        <v/>
      </c>
      <c r="AB7" s="28">
        <f>IF($A7="","",COUNTIFS('3. Registre'!$A$5:$A$200,$A7,'3. Registre'!$F$5:$F$200,"Aprovada",'3. Registre'!$C$5:$C$200,"&lt;="&amp;('1. Configuració'!$C$9+(27-1)*7+6),'3. Registre'!$D$5:$D$200,"&gt;="&amp;('1. Configuració'!$C$9+(27-1)*7)))</f>
        <v/>
      </c>
      <c r="AC7" s="28">
        <f>IF($A7="","",COUNTIFS('3. Registre'!$A$5:$A$200,$A7,'3. Registre'!$F$5:$F$200,"Aprovada",'3. Registre'!$C$5:$C$200,"&lt;="&amp;('1. Configuració'!$C$9+(28-1)*7+6),'3. Registre'!$D$5:$D$200,"&gt;="&amp;('1. Configuració'!$C$9+(28-1)*7)))</f>
        <v/>
      </c>
      <c r="AD7" s="28">
        <f>IF($A7="","",COUNTIFS('3. Registre'!$A$5:$A$200,$A7,'3. Registre'!$F$5:$F$200,"Aprovada",'3. Registre'!$C$5:$C$200,"&lt;="&amp;('1. Configuració'!$C$9+(29-1)*7+6),'3. Registre'!$D$5:$D$200,"&gt;="&amp;('1. Configuració'!$C$9+(29-1)*7)))</f>
        <v/>
      </c>
      <c r="AE7" s="28">
        <f>IF($A7="","",COUNTIFS('3. Registre'!$A$5:$A$200,$A7,'3. Registre'!$F$5:$F$200,"Aprovada",'3. Registre'!$C$5:$C$200,"&lt;="&amp;('1. Configuració'!$C$9+(30-1)*7+6),'3. Registre'!$D$5:$D$200,"&gt;="&amp;('1. Configuració'!$C$9+(30-1)*7)))</f>
        <v/>
      </c>
      <c r="AF7" s="28">
        <f>IF($A7="","",COUNTIFS('3. Registre'!$A$5:$A$200,$A7,'3. Registre'!$F$5:$F$200,"Aprovada",'3. Registre'!$C$5:$C$200,"&lt;="&amp;('1. Configuració'!$C$9+(31-1)*7+6),'3. Registre'!$D$5:$D$200,"&gt;="&amp;('1. Configuració'!$C$9+(31-1)*7)))</f>
        <v/>
      </c>
      <c r="AG7" s="28">
        <f>IF($A7="","",COUNTIFS('3. Registre'!$A$5:$A$200,$A7,'3. Registre'!$F$5:$F$200,"Aprovada",'3. Registre'!$C$5:$C$200,"&lt;="&amp;('1. Configuració'!$C$9+(32-1)*7+6),'3. Registre'!$D$5:$D$200,"&gt;="&amp;('1. Configuració'!$C$9+(32-1)*7)))</f>
        <v/>
      </c>
      <c r="AH7" s="28">
        <f>IF($A7="","",COUNTIFS('3. Registre'!$A$5:$A$200,$A7,'3. Registre'!$F$5:$F$200,"Aprovada",'3. Registre'!$C$5:$C$200,"&lt;="&amp;('1. Configuració'!$C$9+(33-1)*7+6),'3. Registre'!$D$5:$D$200,"&gt;="&amp;('1. Configuració'!$C$9+(33-1)*7)))</f>
        <v/>
      </c>
      <c r="AI7" s="28">
        <f>IF($A7="","",COUNTIFS('3. Registre'!$A$5:$A$200,$A7,'3. Registre'!$F$5:$F$200,"Aprovada",'3. Registre'!$C$5:$C$200,"&lt;="&amp;('1. Configuració'!$C$9+(34-1)*7+6),'3. Registre'!$D$5:$D$200,"&gt;="&amp;('1. Configuració'!$C$9+(34-1)*7)))</f>
        <v/>
      </c>
      <c r="AJ7" s="28">
        <f>IF($A7="","",COUNTIFS('3. Registre'!$A$5:$A$200,$A7,'3. Registre'!$F$5:$F$200,"Aprovada",'3. Registre'!$C$5:$C$200,"&lt;="&amp;('1. Configuració'!$C$9+(35-1)*7+6),'3. Registre'!$D$5:$D$200,"&gt;="&amp;('1. Configuració'!$C$9+(35-1)*7)))</f>
        <v/>
      </c>
      <c r="AK7" s="28">
        <f>IF($A7="","",COUNTIFS('3. Registre'!$A$5:$A$200,$A7,'3. Registre'!$F$5:$F$200,"Aprovada",'3. Registre'!$C$5:$C$200,"&lt;="&amp;('1. Configuració'!$C$9+(36-1)*7+6),'3. Registre'!$D$5:$D$200,"&gt;="&amp;('1. Configuració'!$C$9+(36-1)*7)))</f>
        <v/>
      </c>
      <c r="AL7" s="28">
        <f>IF($A7="","",COUNTIFS('3. Registre'!$A$5:$A$200,$A7,'3. Registre'!$F$5:$F$200,"Aprovada",'3. Registre'!$C$5:$C$200,"&lt;="&amp;('1. Configuració'!$C$9+(37-1)*7+6),'3. Registre'!$D$5:$D$200,"&gt;="&amp;('1. Configuració'!$C$9+(37-1)*7)))</f>
        <v/>
      </c>
      <c r="AM7" s="28">
        <f>IF($A7="","",COUNTIFS('3. Registre'!$A$5:$A$200,$A7,'3. Registre'!$F$5:$F$200,"Aprovada",'3. Registre'!$C$5:$C$200,"&lt;="&amp;('1. Configuració'!$C$9+(38-1)*7+6),'3. Registre'!$D$5:$D$200,"&gt;="&amp;('1. Configuració'!$C$9+(38-1)*7)))</f>
        <v/>
      </c>
      <c r="AN7" s="28">
        <f>IF($A7="","",COUNTIFS('3. Registre'!$A$5:$A$200,$A7,'3. Registre'!$F$5:$F$200,"Aprovada",'3. Registre'!$C$5:$C$200,"&lt;="&amp;('1. Configuració'!$C$9+(39-1)*7+6),'3. Registre'!$D$5:$D$200,"&gt;="&amp;('1. Configuració'!$C$9+(39-1)*7)))</f>
        <v/>
      </c>
      <c r="AO7" s="28">
        <f>IF($A7="","",COUNTIFS('3. Registre'!$A$5:$A$200,$A7,'3. Registre'!$F$5:$F$200,"Aprovada",'3. Registre'!$C$5:$C$200,"&lt;="&amp;('1. Configuració'!$C$9+(40-1)*7+6),'3. Registre'!$D$5:$D$200,"&gt;="&amp;('1. Configuració'!$C$9+(40-1)*7)))</f>
        <v/>
      </c>
      <c r="AP7" s="28">
        <f>IF($A7="","",COUNTIFS('3. Registre'!$A$5:$A$200,$A7,'3. Registre'!$F$5:$F$200,"Aprovada",'3. Registre'!$C$5:$C$200,"&lt;="&amp;('1. Configuració'!$C$9+(41-1)*7+6),'3. Registre'!$D$5:$D$200,"&gt;="&amp;('1. Configuració'!$C$9+(41-1)*7)))</f>
        <v/>
      </c>
      <c r="AQ7" s="28">
        <f>IF($A7="","",COUNTIFS('3. Registre'!$A$5:$A$200,$A7,'3. Registre'!$F$5:$F$200,"Aprovada",'3. Registre'!$C$5:$C$200,"&lt;="&amp;('1. Configuració'!$C$9+(42-1)*7+6),'3. Registre'!$D$5:$D$200,"&gt;="&amp;('1. Configuració'!$C$9+(42-1)*7)))</f>
        <v/>
      </c>
      <c r="AR7" s="28">
        <f>IF($A7="","",COUNTIFS('3. Registre'!$A$5:$A$200,$A7,'3. Registre'!$F$5:$F$200,"Aprovada",'3. Registre'!$C$5:$C$200,"&lt;="&amp;('1. Configuració'!$C$9+(43-1)*7+6),'3. Registre'!$D$5:$D$200,"&gt;="&amp;('1. Configuració'!$C$9+(43-1)*7)))</f>
        <v/>
      </c>
      <c r="AS7" s="28">
        <f>IF($A7="","",COUNTIFS('3. Registre'!$A$5:$A$200,$A7,'3. Registre'!$F$5:$F$200,"Aprovada",'3. Registre'!$C$5:$C$200,"&lt;="&amp;('1. Configuració'!$C$9+(44-1)*7+6),'3. Registre'!$D$5:$D$200,"&gt;="&amp;('1. Configuració'!$C$9+(44-1)*7)))</f>
        <v/>
      </c>
      <c r="AT7" s="28">
        <f>IF($A7="","",COUNTIFS('3. Registre'!$A$5:$A$200,$A7,'3. Registre'!$F$5:$F$200,"Aprovada",'3. Registre'!$C$5:$C$200,"&lt;="&amp;('1. Configuració'!$C$9+(45-1)*7+6),'3. Registre'!$D$5:$D$200,"&gt;="&amp;('1. Configuració'!$C$9+(45-1)*7)))</f>
        <v/>
      </c>
      <c r="AU7" s="28">
        <f>IF($A7="","",COUNTIFS('3. Registre'!$A$5:$A$200,$A7,'3. Registre'!$F$5:$F$200,"Aprovada",'3. Registre'!$C$5:$C$200,"&lt;="&amp;('1. Configuració'!$C$9+(46-1)*7+6),'3. Registre'!$D$5:$D$200,"&gt;="&amp;('1. Configuració'!$C$9+(46-1)*7)))</f>
        <v/>
      </c>
      <c r="AV7" s="28">
        <f>IF($A7="","",COUNTIFS('3. Registre'!$A$5:$A$200,$A7,'3. Registre'!$F$5:$F$200,"Aprovada",'3. Registre'!$C$5:$C$200,"&lt;="&amp;('1. Configuració'!$C$9+(47-1)*7+6),'3. Registre'!$D$5:$D$200,"&gt;="&amp;('1. Configuració'!$C$9+(47-1)*7)))</f>
        <v/>
      </c>
      <c r="AW7" s="28">
        <f>IF($A7="","",COUNTIFS('3. Registre'!$A$5:$A$200,$A7,'3. Registre'!$F$5:$F$200,"Aprovada",'3. Registre'!$C$5:$C$200,"&lt;="&amp;('1. Configuració'!$C$9+(48-1)*7+6),'3. Registre'!$D$5:$D$200,"&gt;="&amp;('1. Configuració'!$C$9+(48-1)*7)))</f>
        <v/>
      </c>
      <c r="AX7" s="28">
        <f>IF($A7="","",COUNTIFS('3. Registre'!$A$5:$A$200,$A7,'3. Registre'!$F$5:$F$200,"Aprovada",'3. Registre'!$C$5:$C$200,"&lt;="&amp;('1. Configuració'!$C$9+(49-1)*7+6),'3. Registre'!$D$5:$D$200,"&gt;="&amp;('1. Configuració'!$C$9+(49-1)*7)))</f>
        <v/>
      </c>
      <c r="AY7" s="28">
        <f>IF($A7="","",COUNTIFS('3. Registre'!$A$5:$A$200,$A7,'3. Registre'!$F$5:$F$200,"Aprovada",'3. Registre'!$C$5:$C$200,"&lt;="&amp;('1. Configuració'!$C$9+(50-1)*7+6),'3. Registre'!$D$5:$D$200,"&gt;="&amp;('1. Configuració'!$C$9+(50-1)*7)))</f>
        <v/>
      </c>
      <c r="AZ7" s="28">
        <f>IF($A7="","",COUNTIFS('3. Registre'!$A$5:$A$200,$A7,'3. Registre'!$F$5:$F$200,"Aprovada",'3. Registre'!$C$5:$C$200,"&lt;="&amp;('1. Configuració'!$C$9+(51-1)*7+6),'3. Registre'!$D$5:$D$200,"&gt;="&amp;('1. Configuració'!$C$9+(51-1)*7)))</f>
        <v/>
      </c>
      <c r="BA7" s="28">
        <f>IF($A7="","",COUNTIFS('3. Registre'!$A$5:$A$200,$A7,'3. Registre'!$F$5:$F$200,"Aprovada",'3. Registre'!$C$5:$C$200,"&lt;="&amp;('1. Configuració'!$C$9+(52-1)*7+6),'3. Registre'!$D$5:$D$200,"&gt;="&amp;('1. Configuració'!$C$9+(52-1)*7)))</f>
        <v/>
      </c>
    </row>
    <row r="8">
      <c r="A8" s="19">
        <f>IF('2. Empleats'!A8="","",'2. Empleats'!A8)</f>
        <v/>
      </c>
      <c r="B8" s="28">
        <f>IF($A8="","",COUNTIFS('3. Registre'!$A$5:$A$200,$A8,'3. Registre'!$F$5:$F$200,"Aprovada",'3. Registre'!$C$5:$C$200,"&lt;="&amp;('1. Configuració'!$C$9+(1-1)*7+6),'3. Registre'!$D$5:$D$200,"&gt;="&amp;('1. Configuració'!$C$9+(1-1)*7)))</f>
        <v/>
      </c>
      <c r="C8" s="28">
        <f>IF($A8="","",COUNTIFS('3. Registre'!$A$5:$A$200,$A8,'3. Registre'!$F$5:$F$200,"Aprovada",'3. Registre'!$C$5:$C$200,"&lt;="&amp;('1. Configuració'!$C$9+(2-1)*7+6),'3. Registre'!$D$5:$D$200,"&gt;="&amp;('1. Configuració'!$C$9+(2-1)*7)))</f>
        <v/>
      </c>
      <c r="D8" s="28">
        <f>IF($A8="","",COUNTIFS('3. Registre'!$A$5:$A$200,$A8,'3. Registre'!$F$5:$F$200,"Aprovada",'3. Registre'!$C$5:$C$200,"&lt;="&amp;('1. Configuració'!$C$9+(3-1)*7+6),'3. Registre'!$D$5:$D$200,"&gt;="&amp;('1. Configuració'!$C$9+(3-1)*7)))</f>
        <v/>
      </c>
      <c r="E8" s="28">
        <f>IF($A8="","",COUNTIFS('3. Registre'!$A$5:$A$200,$A8,'3. Registre'!$F$5:$F$200,"Aprovada",'3. Registre'!$C$5:$C$200,"&lt;="&amp;('1. Configuració'!$C$9+(4-1)*7+6),'3. Registre'!$D$5:$D$200,"&gt;="&amp;('1. Configuració'!$C$9+(4-1)*7)))</f>
        <v/>
      </c>
      <c r="F8" s="28">
        <f>IF($A8="","",COUNTIFS('3. Registre'!$A$5:$A$200,$A8,'3. Registre'!$F$5:$F$200,"Aprovada",'3. Registre'!$C$5:$C$200,"&lt;="&amp;('1. Configuració'!$C$9+(5-1)*7+6),'3. Registre'!$D$5:$D$200,"&gt;="&amp;('1. Configuració'!$C$9+(5-1)*7)))</f>
        <v/>
      </c>
      <c r="G8" s="28">
        <f>IF($A8="","",COUNTIFS('3. Registre'!$A$5:$A$200,$A8,'3. Registre'!$F$5:$F$200,"Aprovada",'3. Registre'!$C$5:$C$200,"&lt;="&amp;('1. Configuració'!$C$9+(6-1)*7+6),'3. Registre'!$D$5:$D$200,"&gt;="&amp;('1. Configuració'!$C$9+(6-1)*7)))</f>
        <v/>
      </c>
      <c r="H8" s="28">
        <f>IF($A8="","",COUNTIFS('3. Registre'!$A$5:$A$200,$A8,'3. Registre'!$F$5:$F$200,"Aprovada",'3. Registre'!$C$5:$C$200,"&lt;="&amp;('1. Configuració'!$C$9+(7-1)*7+6),'3. Registre'!$D$5:$D$200,"&gt;="&amp;('1. Configuració'!$C$9+(7-1)*7)))</f>
        <v/>
      </c>
      <c r="I8" s="28">
        <f>IF($A8="","",COUNTIFS('3. Registre'!$A$5:$A$200,$A8,'3. Registre'!$F$5:$F$200,"Aprovada",'3. Registre'!$C$5:$C$200,"&lt;="&amp;('1. Configuració'!$C$9+(8-1)*7+6),'3. Registre'!$D$5:$D$200,"&gt;="&amp;('1. Configuració'!$C$9+(8-1)*7)))</f>
        <v/>
      </c>
      <c r="J8" s="28">
        <f>IF($A8="","",COUNTIFS('3. Registre'!$A$5:$A$200,$A8,'3. Registre'!$F$5:$F$200,"Aprovada",'3. Registre'!$C$5:$C$200,"&lt;="&amp;('1. Configuració'!$C$9+(9-1)*7+6),'3. Registre'!$D$5:$D$200,"&gt;="&amp;('1. Configuració'!$C$9+(9-1)*7)))</f>
        <v/>
      </c>
      <c r="K8" s="28">
        <f>IF($A8="","",COUNTIFS('3. Registre'!$A$5:$A$200,$A8,'3. Registre'!$F$5:$F$200,"Aprovada",'3. Registre'!$C$5:$C$200,"&lt;="&amp;('1. Configuració'!$C$9+(10-1)*7+6),'3. Registre'!$D$5:$D$200,"&gt;="&amp;('1. Configuració'!$C$9+(10-1)*7)))</f>
        <v/>
      </c>
      <c r="L8" s="28">
        <f>IF($A8="","",COUNTIFS('3. Registre'!$A$5:$A$200,$A8,'3. Registre'!$F$5:$F$200,"Aprovada",'3. Registre'!$C$5:$C$200,"&lt;="&amp;('1. Configuració'!$C$9+(11-1)*7+6),'3. Registre'!$D$5:$D$200,"&gt;="&amp;('1. Configuració'!$C$9+(11-1)*7)))</f>
        <v/>
      </c>
      <c r="M8" s="28">
        <f>IF($A8="","",COUNTIFS('3. Registre'!$A$5:$A$200,$A8,'3. Registre'!$F$5:$F$200,"Aprovada",'3. Registre'!$C$5:$C$200,"&lt;="&amp;('1. Configuració'!$C$9+(12-1)*7+6),'3. Registre'!$D$5:$D$200,"&gt;="&amp;('1. Configuració'!$C$9+(12-1)*7)))</f>
        <v/>
      </c>
      <c r="N8" s="28">
        <f>IF($A8="","",COUNTIFS('3. Registre'!$A$5:$A$200,$A8,'3. Registre'!$F$5:$F$200,"Aprovada",'3. Registre'!$C$5:$C$200,"&lt;="&amp;('1. Configuració'!$C$9+(13-1)*7+6),'3. Registre'!$D$5:$D$200,"&gt;="&amp;('1. Configuració'!$C$9+(13-1)*7)))</f>
        <v/>
      </c>
      <c r="O8" s="28">
        <f>IF($A8="","",COUNTIFS('3. Registre'!$A$5:$A$200,$A8,'3. Registre'!$F$5:$F$200,"Aprovada",'3. Registre'!$C$5:$C$200,"&lt;="&amp;('1. Configuració'!$C$9+(14-1)*7+6),'3. Registre'!$D$5:$D$200,"&gt;="&amp;('1. Configuració'!$C$9+(14-1)*7)))</f>
        <v/>
      </c>
      <c r="P8" s="28">
        <f>IF($A8="","",COUNTIFS('3. Registre'!$A$5:$A$200,$A8,'3. Registre'!$F$5:$F$200,"Aprovada",'3. Registre'!$C$5:$C$200,"&lt;="&amp;('1. Configuració'!$C$9+(15-1)*7+6),'3. Registre'!$D$5:$D$200,"&gt;="&amp;('1. Configuració'!$C$9+(15-1)*7)))</f>
        <v/>
      </c>
      <c r="Q8" s="28">
        <f>IF($A8="","",COUNTIFS('3. Registre'!$A$5:$A$200,$A8,'3. Registre'!$F$5:$F$200,"Aprovada",'3. Registre'!$C$5:$C$200,"&lt;="&amp;('1. Configuració'!$C$9+(16-1)*7+6),'3. Registre'!$D$5:$D$200,"&gt;="&amp;('1. Configuració'!$C$9+(16-1)*7)))</f>
        <v/>
      </c>
      <c r="R8" s="28">
        <f>IF($A8="","",COUNTIFS('3. Registre'!$A$5:$A$200,$A8,'3. Registre'!$F$5:$F$200,"Aprovada",'3. Registre'!$C$5:$C$200,"&lt;="&amp;('1. Configuració'!$C$9+(17-1)*7+6),'3. Registre'!$D$5:$D$200,"&gt;="&amp;('1. Configuració'!$C$9+(17-1)*7)))</f>
        <v/>
      </c>
      <c r="S8" s="28">
        <f>IF($A8="","",COUNTIFS('3. Registre'!$A$5:$A$200,$A8,'3. Registre'!$F$5:$F$200,"Aprovada",'3. Registre'!$C$5:$C$200,"&lt;="&amp;('1. Configuració'!$C$9+(18-1)*7+6),'3. Registre'!$D$5:$D$200,"&gt;="&amp;('1. Configuració'!$C$9+(18-1)*7)))</f>
        <v/>
      </c>
      <c r="T8" s="28">
        <f>IF($A8="","",COUNTIFS('3. Registre'!$A$5:$A$200,$A8,'3. Registre'!$F$5:$F$200,"Aprovada",'3. Registre'!$C$5:$C$200,"&lt;="&amp;('1. Configuració'!$C$9+(19-1)*7+6),'3. Registre'!$D$5:$D$200,"&gt;="&amp;('1. Configuració'!$C$9+(19-1)*7)))</f>
        <v/>
      </c>
      <c r="U8" s="28">
        <f>IF($A8="","",COUNTIFS('3. Registre'!$A$5:$A$200,$A8,'3. Registre'!$F$5:$F$200,"Aprovada",'3. Registre'!$C$5:$C$200,"&lt;="&amp;('1. Configuració'!$C$9+(20-1)*7+6),'3. Registre'!$D$5:$D$200,"&gt;="&amp;('1. Configuració'!$C$9+(20-1)*7)))</f>
        <v/>
      </c>
      <c r="V8" s="28">
        <f>IF($A8="","",COUNTIFS('3. Registre'!$A$5:$A$200,$A8,'3. Registre'!$F$5:$F$200,"Aprovada",'3. Registre'!$C$5:$C$200,"&lt;="&amp;('1. Configuració'!$C$9+(21-1)*7+6),'3. Registre'!$D$5:$D$200,"&gt;="&amp;('1. Configuració'!$C$9+(21-1)*7)))</f>
        <v/>
      </c>
      <c r="W8" s="28">
        <f>IF($A8="","",COUNTIFS('3. Registre'!$A$5:$A$200,$A8,'3. Registre'!$F$5:$F$200,"Aprovada",'3. Registre'!$C$5:$C$200,"&lt;="&amp;('1. Configuració'!$C$9+(22-1)*7+6),'3. Registre'!$D$5:$D$200,"&gt;="&amp;('1. Configuració'!$C$9+(22-1)*7)))</f>
        <v/>
      </c>
      <c r="X8" s="28">
        <f>IF($A8="","",COUNTIFS('3. Registre'!$A$5:$A$200,$A8,'3. Registre'!$F$5:$F$200,"Aprovada",'3. Registre'!$C$5:$C$200,"&lt;="&amp;('1. Configuració'!$C$9+(23-1)*7+6),'3. Registre'!$D$5:$D$200,"&gt;="&amp;('1. Configuració'!$C$9+(23-1)*7)))</f>
        <v/>
      </c>
      <c r="Y8" s="28">
        <f>IF($A8="","",COUNTIFS('3. Registre'!$A$5:$A$200,$A8,'3. Registre'!$F$5:$F$200,"Aprovada",'3. Registre'!$C$5:$C$200,"&lt;="&amp;('1. Configuració'!$C$9+(24-1)*7+6),'3. Registre'!$D$5:$D$200,"&gt;="&amp;('1. Configuració'!$C$9+(24-1)*7)))</f>
        <v/>
      </c>
      <c r="Z8" s="28">
        <f>IF($A8="","",COUNTIFS('3. Registre'!$A$5:$A$200,$A8,'3. Registre'!$F$5:$F$200,"Aprovada",'3. Registre'!$C$5:$C$200,"&lt;="&amp;('1. Configuració'!$C$9+(25-1)*7+6),'3. Registre'!$D$5:$D$200,"&gt;="&amp;('1. Configuració'!$C$9+(25-1)*7)))</f>
        <v/>
      </c>
      <c r="AA8" s="28">
        <f>IF($A8="","",COUNTIFS('3. Registre'!$A$5:$A$200,$A8,'3. Registre'!$F$5:$F$200,"Aprovada",'3. Registre'!$C$5:$C$200,"&lt;="&amp;('1. Configuració'!$C$9+(26-1)*7+6),'3. Registre'!$D$5:$D$200,"&gt;="&amp;('1. Configuració'!$C$9+(26-1)*7)))</f>
        <v/>
      </c>
      <c r="AB8" s="28">
        <f>IF($A8="","",COUNTIFS('3. Registre'!$A$5:$A$200,$A8,'3. Registre'!$F$5:$F$200,"Aprovada",'3. Registre'!$C$5:$C$200,"&lt;="&amp;('1. Configuració'!$C$9+(27-1)*7+6),'3. Registre'!$D$5:$D$200,"&gt;="&amp;('1. Configuració'!$C$9+(27-1)*7)))</f>
        <v/>
      </c>
      <c r="AC8" s="28">
        <f>IF($A8="","",COUNTIFS('3. Registre'!$A$5:$A$200,$A8,'3. Registre'!$F$5:$F$200,"Aprovada",'3. Registre'!$C$5:$C$200,"&lt;="&amp;('1. Configuració'!$C$9+(28-1)*7+6),'3. Registre'!$D$5:$D$200,"&gt;="&amp;('1. Configuració'!$C$9+(28-1)*7)))</f>
        <v/>
      </c>
      <c r="AD8" s="28">
        <f>IF($A8="","",COUNTIFS('3. Registre'!$A$5:$A$200,$A8,'3. Registre'!$F$5:$F$200,"Aprovada",'3. Registre'!$C$5:$C$200,"&lt;="&amp;('1. Configuració'!$C$9+(29-1)*7+6),'3. Registre'!$D$5:$D$200,"&gt;="&amp;('1. Configuració'!$C$9+(29-1)*7)))</f>
        <v/>
      </c>
      <c r="AE8" s="28">
        <f>IF($A8="","",COUNTIFS('3. Registre'!$A$5:$A$200,$A8,'3. Registre'!$F$5:$F$200,"Aprovada",'3. Registre'!$C$5:$C$200,"&lt;="&amp;('1. Configuració'!$C$9+(30-1)*7+6),'3. Registre'!$D$5:$D$200,"&gt;="&amp;('1. Configuració'!$C$9+(30-1)*7)))</f>
        <v/>
      </c>
      <c r="AF8" s="28">
        <f>IF($A8="","",COUNTIFS('3. Registre'!$A$5:$A$200,$A8,'3. Registre'!$F$5:$F$200,"Aprovada",'3. Registre'!$C$5:$C$200,"&lt;="&amp;('1. Configuració'!$C$9+(31-1)*7+6),'3. Registre'!$D$5:$D$200,"&gt;="&amp;('1. Configuració'!$C$9+(31-1)*7)))</f>
        <v/>
      </c>
      <c r="AG8" s="28">
        <f>IF($A8="","",COUNTIFS('3. Registre'!$A$5:$A$200,$A8,'3. Registre'!$F$5:$F$200,"Aprovada",'3. Registre'!$C$5:$C$200,"&lt;="&amp;('1. Configuració'!$C$9+(32-1)*7+6),'3. Registre'!$D$5:$D$200,"&gt;="&amp;('1. Configuració'!$C$9+(32-1)*7)))</f>
        <v/>
      </c>
      <c r="AH8" s="28">
        <f>IF($A8="","",COUNTIFS('3. Registre'!$A$5:$A$200,$A8,'3. Registre'!$F$5:$F$200,"Aprovada",'3. Registre'!$C$5:$C$200,"&lt;="&amp;('1. Configuració'!$C$9+(33-1)*7+6),'3. Registre'!$D$5:$D$200,"&gt;="&amp;('1. Configuració'!$C$9+(33-1)*7)))</f>
        <v/>
      </c>
      <c r="AI8" s="28">
        <f>IF($A8="","",COUNTIFS('3. Registre'!$A$5:$A$200,$A8,'3. Registre'!$F$5:$F$200,"Aprovada",'3. Registre'!$C$5:$C$200,"&lt;="&amp;('1. Configuració'!$C$9+(34-1)*7+6),'3. Registre'!$D$5:$D$200,"&gt;="&amp;('1. Configuració'!$C$9+(34-1)*7)))</f>
        <v/>
      </c>
      <c r="AJ8" s="28">
        <f>IF($A8="","",COUNTIFS('3. Registre'!$A$5:$A$200,$A8,'3. Registre'!$F$5:$F$200,"Aprovada",'3. Registre'!$C$5:$C$200,"&lt;="&amp;('1. Configuració'!$C$9+(35-1)*7+6),'3. Registre'!$D$5:$D$200,"&gt;="&amp;('1. Configuració'!$C$9+(35-1)*7)))</f>
        <v/>
      </c>
      <c r="AK8" s="28">
        <f>IF($A8="","",COUNTIFS('3. Registre'!$A$5:$A$200,$A8,'3. Registre'!$F$5:$F$200,"Aprovada",'3. Registre'!$C$5:$C$200,"&lt;="&amp;('1. Configuració'!$C$9+(36-1)*7+6),'3. Registre'!$D$5:$D$200,"&gt;="&amp;('1. Configuració'!$C$9+(36-1)*7)))</f>
        <v/>
      </c>
      <c r="AL8" s="28">
        <f>IF($A8="","",COUNTIFS('3. Registre'!$A$5:$A$200,$A8,'3. Registre'!$F$5:$F$200,"Aprovada",'3. Registre'!$C$5:$C$200,"&lt;="&amp;('1. Configuració'!$C$9+(37-1)*7+6),'3. Registre'!$D$5:$D$200,"&gt;="&amp;('1. Configuració'!$C$9+(37-1)*7)))</f>
        <v/>
      </c>
      <c r="AM8" s="28">
        <f>IF($A8="","",COUNTIFS('3. Registre'!$A$5:$A$200,$A8,'3. Registre'!$F$5:$F$200,"Aprovada",'3. Registre'!$C$5:$C$200,"&lt;="&amp;('1. Configuració'!$C$9+(38-1)*7+6),'3. Registre'!$D$5:$D$200,"&gt;="&amp;('1. Configuració'!$C$9+(38-1)*7)))</f>
        <v/>
      </c>
      <c r="AN8" s="28">
        <f>IF($A8="","",COUNTIFS('3. Registre'!$A$5:$A$200,$A8,'3. Registre'!$F$5:$F$200,"Aprovada",'3. Registre'!$C$5:$C$200,"&lt;="&amp;('1. Configuració'!$C$9+(39-1)*7+6),'3. Registre'!$D$5:$D$200,"&gt;="&amp;('1. Configuració'!$C$9+(39-1)*7)))</f>
        <v/>
      </c>
      <c r="AO8" s="28">
        <f>IF($A8="","",COUNTIFS('3. Registre'!$A$5:$A$200,$A8,'3. Registre'!$F$5:$F$200,"Aprovada",'3. Registre'!$C$5:$C$200,"&lt;="&amp;('1. Configuració'!$C$9+(40-1)*7+6),'3. Registre'!$D$5:$D$200,"&gt;="&amp;('1. Configuració'!$C$9+(40-1)*7)))</f>
        <v/>
      </c>
      <c r="AP8" s="28">
        <f>IF($A8="","",COUNTIFS('3. Registre'!$A$5:$A$200,$A8,'3. Registre'!$F$5:$F$200,"Aprovada",'3. Registre'!$C$5:$C$200,"&lt;="&amp;('1. Configuració'!$C$9+(41-1)*7+6),'3. Registre'!$D$5:$D$200,"&gt;="&amp;('1. Configuració'!$C$9+(41-1)*7)))</f>
        <v/>
      </c>
      <c r="AQ8" s="28">
        <f>IF($A8="","",COUNTIFS('3. Registre'!$A$5:$A$200,$A8,'3. Registre'!$F$5:$F$200,"Aprovada",'3. Registre'!$C$5:$C$200,"&lt;="&amp;('1. Configuració'!$C$9+(42-1)*7+6),'3. Registre'!$D$5:$D$200,"&gt;="&amp;('1. Configuració'!$C$9+(42-1)*7)))</f>
        <v/>
      </c>
      <c r="AR8" s="28">
        <f>IF($A8="","",COUNTIFS('3. Registre'!$A$5:$A$200,$A8,'3. Registre'!$F$5:$F$200,"Aprovada",'3. Registre'!$C$5:$C$200,"&lt;="&amp;('1. Configuració'!$C$9+(43-1)*7+6),'3. Registre'!$D$5:$D$200,"&gt;="&amp;('1. Configuració'!$C$9+(43-1)*7)))</f>
        <v/>
      </c>
      <c r="AS8" s="28">
        <f>IF($A8="","",COUNTIFS('3. Registre'!$A$5:$A$200,$A8,'3. Registre'!$F$5:$F$200,"Aprovada",'3. Registre'!$C$5:$C$200,"&lt;="&amp;('1. Configuració'!$C$9+(44-1)*7+6),'3. Registre'!$D$5:$D$200,"&gt;="&amp;('1. Configuració'!$C$9+(44-1)*7)))</f>
        <v/>
      </c>
      <c r="AT8" s="28">
        <f>IF($A8="","",COUNTIFS('3. Registre'!$A$5:$A$200,$A8,'3. Registre'!$F$5:$F$200,"Aprovada",'3. Registre'!$C$5:$C$200,"&lt;="&amp;('1. Configuració'!$C$9+(45-1)*7+6),'3. Registre'!$D$5:$D$200,"&gt;="&amp;('1. Configuració'!$C$9+(45-1)*7)))</f>
        <v/>
      </c>
      <c r="AU8" s="28">
        <f>IF($A8="","",COUNTIFS('3. Registre'!$A$5:$A$200,$A8,'3. Registre'!$F$5:$F$200,"Aprovada",'3. Registre'!$C$5:$C$200,"&lt;="&amp;('1. Configuració'!$C$9+(46-1)*7+6),'3. Registre'!$D$5:$D$200,"&gt;="&amp;('1. Configuració'!$C$9+(46-1)*7)))</f>
        <v/>
      </c>
      <c r="AV8" s="28">
        <f>IF($A8="","",COUNTIFS('3. Registre'!$A$5:$A$200,$A8,'3. Registre'!$F$5:$F$200,"Aprovada",'3. Registre'!$C$5:$C$200,"&lt;="&amp;('1. Configuració'!$C$9+(47-1)*7+6),'3. Registre'!$D$5:$D$200,"&gt;="&amp;('1. Configuració'!$C$9+(47-1)*7)))</f>
        <v/>
      </c>
      <c r="AW8" s="28">
        <f>IF($A8="","",COUNTIFS('3. Registre'!$A$5:$A$200,$A8,'3. Registre'!$F$5:$F$200,"Aprovada",'3. Registre'!$C$5:$C$200,"&lt;="&amp;('1. Configuració'!$C$9+(48-1)*7+6),'3. Registre'!$D$5:$D$200,"&gt;="&amp;('1. Configuració'!$C$9+(48-1)*7)))</f>
        <v/>
      </c>
      <c r="AX8" s="28">
        <f>IF($A8="","",COUNTIFS('3. Registre'!$A$5:$A$200,$A8,'3. Registre'!$F$5:$F$200,"Aprovada",'3. Registre'!$C$5:$C$200,"&lt;="&amp;('1. Configuració'!$C$9+(49-1)*7+6),'3. Registre'!$D$5:$D$200,"&gt;="&amp;('1. Configuració'!$C$9+(49-1)*7)))</f>
        <v/>
      </c>
      <c r="AY8" s="28">
        <f>IF($A8="","",COUNTIFS('3. Registre'!$A$5:$A$200,$A8,'3. Registre'!$F$5:$F$200,"Aprovada",'3. Registre'!$C$5:$C$200,"&lt;="&amp;('1. Configuració'!$C$9+(50-1)*7+6),'3. Registre'!$D$5:$D$200,"&gt;="&amp;('1. Configuració'!$C$9+(50-1)*7)))</f>
        <v/>
      </c>
      <c r="AZ8" s="28">
        <f>IF($A8="","",COUNTIFS('3. Registre'!$A$5:$A$200,$A8,'3. Registre'!$F$5:$F$200,"Aprovada",'3. Registre'!$C$5:$C$200,"&lt;="&amp;('1. Configuració'!$C$9+(51-1)*7+6),'3. Registre'!$D$5:$D$200,"&gt;="&amp;('1. Configuració'!$C$9+(51-1)*7)))</f>
        <v/>
      </c>
      <c r="BA8" s="28">
        <f>IF($A8="","",COUNTIFS('3. Registre'!$A$5:$A$200,$A8,'3. Registre'!$F$5:$F$200,"Aprovada",'3. Registre'!$C$5:$C$200,"&lt;="&amp;('1. Configuració'!$C$9+(52-1)*7+6),'3. Registre'!$D$5:$D$200,"&gt;="&amp;('1. Configuració'!$C$9+(52-1)*7)))</f>
        <v/>
      </c>
    </row>
    <row r="9">
      <c r="A9" s="19">
        <f>IF('2. Empleats'!A9="","",'2. Empleats'!A9)</f>
        <v/>
      </c>
      <c r="B9" s="28">
        <f>IF($A9="","",COUNTIFS('3. Registre'!$A$5:$A$200,$A9,'3. Registre'!$F$5:$F$200,"Aprovada",'3. Registre'!$C$5:$C$200,"&lt;="&amp;('1. Configuració'!$C$9+(1-1)*7+6),'3. Registre'!$D$5:$D$200,"&gt;="&amp;('1. Configuració'!$C$9+(1-1)*7)))</f>
        <v/>
      </c>
      <c r="C9" s="28">
        <f>IF($A9="","",COUNTIFS('3. Registre'!$A$5:$A$200,$A9,'3. Registre'!$F$5:$F$200,"Aprovada",'3. Registre'!$C$5:$C$200,"&lt;="&amp;('1. Configuració'!$C$9+(2-1)*7+6),'3. Registre'!$D$5:$D$200,"&gt;="&amp;('1. Configuració'!$C$9+(2-1)*7)))</f>
        <v/>
      </c>
      <c r="D9" s="28">
        <f>IF($A9="","",COUNTIFS('3. Registre'!$A$5:$A$200,$A9,'3. Registre'!$F$5:$F$200,"Aprovada",'3. Registre'!$C$5:$C$200,"&lt;="&amp;('1. Configuració'!$C$9+(3-1)*7+6),'3. Registre'!$D$5:$D$200,"&gt;="&amp;('1. Configuració'!$C$9+(3-1)*7)))</f>
        <v/>
      </c>
      <c r="E9" s="28">
        <f>IF($A9="","",COUNTIFS('3. Registre'!$A$5:$A$200,$A9,'3. Registre'!$F$5:$F$200,"Aprovada",'3. Registre'!$C$5:$C$200,"&lt;="&amp;('1. Configuració'!$C$9+(4-1)*7+6),'3. Registre'!$D$5:$D$200,"&gt;="&amp;('1. Configuració'!$C$9+(4-1)*7)))</f>
        <v/>
      </c>
      <c r="F9" s="28">
        <f>IF($A9="","",COUNTIFS('3. Registre'!$A$5:$A$200,$A9,'3. Registre'!$F$5:$F$200,"Aprovada",'3. Registre'!$C$5:$C$200,"&lt;="&amp;('1. Configuració'!$C$9+(5-1)*7+6),'3. Registre'!$D$5:$D$200,"&gt;="&amp;('1. Configuració'!$C$9+(5-1)*7)))</f>
        <v/>
      </c>
      <c r="G9" s="28">
        <f>IF($A9="","",COUNTIFS('3. Registre'!$A$5:$A$200,$A9,'3. Registre'!$F$5:$F$200,"Aprovada",'3. Registre'!$C$5:$C$200,"&lt;="&amp;('1. Configuració'!$C$9+(6-1)*7+6),'3. Registre'!$D$5:$D$200,"&gt;="&amp;('1. Configuració'!$C$9+(6-1)*7)))</f>
        <v/>
      </c>
      <c r="H9" s="28">
        <f>IF($A9="","",COUNTIFS('3. Registre'!$A$5:$A$200,$A9,'3. Registre'!$F$5:$F$200,"Aprovada",'3. Registre'!$C$5:$C$200,"&lt;="&amp;('1. Configuració'!$C$9+(7-1)*7+6),'3. Registre'!$D$5:$D$200,"&gt;="&amp;('1. Configuració'!$C$9+(7-1)*7)))</f>
        <v/>
      </c>
      <c r="I9" s="28">
        <f>IF($A9="","",COUNTIFS('3. Registre'!$A$5:$A$200,$A9,'3. Registre'!$F$5:$F$200,"Aprovada",'3. Registre'!$C$5:$C$200,"&lt;="&amp;('1. Configuració'!$C$9+(8-1)*7+6),'3. Registre'!$D$5:$D$200,"&gt;="&amp;('1. Configuració'!$C$9+(8-1)*7)))</f>
        <v/>
      </c>
      <c r="J9" s="28">
        <f>IF($A9="","",COUNTIFS('3. Registre'!$A$5:$A$200,$A9,'3. Registre'!$F$5:$F$200,"Aprovada",'3. Registre'!$C$5:$C$200,"&lt;="&amp;('1. Configuració'!$C$9+(9-1)*7+6),'3. Registre'!$D$5:$D$200,"&gt;="&amp;('1. Configuració'!$C$9+(9-1)*7)))</f>
        <v/>
      </c>
      <c r="K9" s="28">
        <f>IF($A9="","",COUNTIFS('3. Registre'!$A$5:$A$200,$A9,'3. Registre'!$F$5:$F$200,"Aprovada",'3. Registre'!$C$5:$C$200,"&lt;="&amp;('1. Configuració'!$C$9+(10-1)*7+6),'3. Registre'!$D$5:$D$200,"&gt;="&amp;('1. Configuració'!$C$9+(10-1)*7)))</f>
        <v/>
      </c>
      <c r="L9" s="28">
        <f>IF($A9="","",COUNTIFS('3. Registre'!$A$5:$A$200,$A9,'3. Registre'!$F$5:$F$200,"Aprovada",'3. Registre'!$C$5:$C$200,"&lt;="&amp;('1. Configuració'!$C$9+(11-1)*7+6),'3. Registre'!$D$5:$D$200,"&gt;="&amp;('1. Configuració'!$C$9+(11-1)*7)))</f>
        <v/>
      </c>
      <c r="M9" s="28">
        <f>IF($A9="","",COUNTIFS('3. Registre'!$A$5:$A$200,$A9,'3. Registre'!$F$5:$F$200,"Aprovada",'3. Registre'!$C$5:$C$200,"&lt;="&amp;('1. Configuració'!$C$9+(12-1)*7+6),'3. Registre'!$D$5:$D$200,"&gt;="&amp;('1. Configuració'!$C$9+(12-1)*7)))</f>
        <v/>
      </c>
      <c r="N9" s="28">
        <f>IF($A9="","",COUNTIFS('3. Registre'!$A$5:$A$200,$A9,'3. Registre'!$F$5:$F$200,"Aprovada",'3. Registre'!$C$5:$C$200,"&lt;="&amp;('1. Configuració'!$C$9+(13-1)*7+6),'3. Registre'!$D$5:$D$200,"&gt;="&amp;('1. Configuració'!$C$9+(13-1)*7)))</f>
        <v/>
      </c>
      <c r="O9" s="28">
        <f>IF($A9="","",COUNTIFS('3. Registre'!$A$5:$A$200,$A9,'3. Registre'!$F$5:$F$200,"Aprovada",'3. Registre'!$C$5:$C$200,"&lt;="&amp;('1. Configuració'!$C$9+(14-1)*7+6),'3. Registre'!$D$5:$D$200,"&gt;="&amp;('1. Configuració'!$C$9+(14-1)*7)))</f>
        <v/>
      </c>
      <c r="P9" s="28">
        <f>IF($A9="","",COUNTIFS('3. Registre'!$A$5:$A$200,$A9,'3. Registre'!$F$5:$F$200,"Aprovada",'3. Registre'!$C$5:$C$200,"&lt;="&amp;('1. Configuració'!$C$9+(15-1)*7+6),'3. Registre'!$D$5:$D$200,"&gt;="&amp;('1. Configuració'!$C$9+(15-1)*7)))</f>
        <v/>
      </c>
      <c r="Q9" s="28">
        <f>IF($A9="","",COUNTIFS('3. Registre'!$A$5:$A$200,$A9,'3. Registre'!$F$5:$F$200,"Aprovada",'3. Registre'!$C$5:$C$200,"&lt;="&amp;('1. Configuració'!$C$9+(16-1)*7+6),'3. Registre'!$D$5:$D$200,"&gt;="&amp;('1. Configuració'!$C$9+(16-1)*7)))</f>
        <v/>
      </c>
      <c r="R9" s="28">
        <f>IF($A9="","",COUNTIFS('3. Registre'!$A$5:$A$200,$A9,'3. Registre'!$F$5:$F$200,"Aprovada",'3. Registre'!$C$5:$C$200,"&lt;="&amp;('1. Configuració'!$C$9+(17-1)*7+6),'3. Registre'!$D$5:$D$200,"&gt;="&amp;('1. Configuració'!$C$9+(17-1)*7)))</f>
        <v/>
      </c>
      <c r="S9" s="28">
        <f>IF($A9="","",COUNTIFS('3. Registre'!$A$5:$A$200,$A9,'3. Registre'!$F$5:$F$200,"Aprovada",'3. Registre'!$C$5:$C$200,"&lt;="&amp;('1. Configuració'!$C$9+(18-1)*7+6),'3. Registre'!$D$5:$D$200,"&gt;="&amp;('1. Configuració'!$C$9+(18-1)*7)))</f>
        <v/>
      </c>
      <c r="T9" s="28">
        <f>IF($A9="","",COUNTIFS('3. Registre'!$A$5:$A$200,$A9,'3. Registre'!$F$5:$F$200,"Aprovada",'3. Registre'!$C$5:$C$200,"&lt;="&amp;('1. Configuració'!$C$9+(19-1)*7+6),'3. Registre'!$D$5:$D$200,"&gt;="&amp;('1. Configuració'!$C$9+(19-1)*7)))</f>
        <v/>
      </c>
      <c r="U9" s="28">
        <f>IF($A9="","",COUNTIFS('3. Registre'!$A$5:$A$200,$A9,'3. Registre'!$F$5:$F$200,"Aprovada",'3. Registre'!$C$5:$C$200,"&lt;="&amp;('1. Configuració'!$C$9+(20-1)*7+6),'3. Registre'!$D$5:$D$200,"&gt;="&amp;('1. Configuració'!$C$9+(20-1)*7)))</f>
        <v/>
      </c>
      <c r="V9" s="28">
        <f>IF($A9="","",COUNTIFS('3. Registre'!$A$5:$A$200,$A9,'3. Registre'!$F$5:$F$200,"Aprovada",'3. Registre'!$C$5:$C$200,"&lt;="&amp;('1. Configuració'!$C$9+(21-1)*7+6),'3. Registre'!$D$5:$D$200,"&gt;="&amp;('1. Configuració'!$C$9+(21-1)*7)))</f>
        <v/>
      </c>
      <c r="W9" s="28">
        <f>IF($A9="","",COUNTIFS('3. Registre'!$A$5:$A$200,$A9,'3. Registre'!$F$5:$F$200,"Aprovada",'3. Registre'!$C$5:$C$200,"&lt;="&amp;('1. Configuració'!$C$9+(22-1)*7+6),'3. Registre'!$D$5:$D$200,"&gt;="&amp;('1. Configuració'!$C$9+(22-1)*7)))</f>
        <v/>
      </c>
      <c r="X9" s="28">
        <f>IF($A9="","",COUNTIFS('3. Registre'!$A$5:$A$200,$A9,'3. Registre'!$F$5:$F$200,"Aprovada",'3. Registre'!$C$5:$C$200,"&lt;="&amp;('1. Configuració'!$C$9+(23-1)*7+6),'3. Registre'!$D$5:$D$200,"&gt;="&amp;('1. Configuració'!$C$9+(23-1)*7)))</f>
        <v/>
      </c>
      <c r="Y9" s="28">
        <f>IF($A9="","",COUNTIFS('3. Registre'!$A$5:$A$200,$A9,'3. Registre'!$F$5:$F$200,"Aprovada",'3. Registre'!$C$5:$C$200,"&lt;="&amp;('1. Configuració'!$C$9+(24-1)*7+6),'3. Registre'!$D$5:$D$200,"&gt;="&amp;('1. Configuració'!$C$9+(24-1)*7)))</f>
        <v/>
      </c>
      <c r="Z9" s="28">
        <f>IF($A9="","",COUNTIFS('3. Registre'!$A$5:$A$200,$A9,'3. Registre'!$F$5:$F$200,"Aprovada",'3. Registre'!$C$5:$C$200,"&lt;="&amp;('1. Configuració'!$C$9+(25-1)*7+6),'3. Registre'!$D$5:$D$200,"&gt;="&amp;('1. Configuració'!$C$9+(25-1)*7)))</f>
        <v/>
      </c>
      <c r="AA9" s="28">
        <f>IF($A9="","",COUNTIFS('3. Registre'!$A$5:$A$200,$A9,'3. Registre'!$F$5:$F$200,"Aprovada",'3. Registre'!$C$5:$C$200,"&lt;="&amp;('1. Configuració'!$C$9+(26-1)*7+6),'3. Registre'!$D$5:$D$200,"&gt;="&amp;('1. Configuració'!$C$9+(26-1)*7)))</f>
        <v/>
      </c>
      <c r="AB9" s="28">
        <f>IF($A9="","",COUNTIFS('3. Registre'!$A$5:$A$200,$A9,'3. Registre'!$F$5:$F$200,"Aprovada",'3. Registre'!$C$5:$C$200,"&lt;="&amp;('1. Configuració'!$C$9+(27-1)*7+6),'3. Registre'!$D$5:$D$200,"&gt;="&amp;('1. Configuració'!$C$9+(27-1)*7)))</f>
        <v/>
      </c>
      <c r="AC9" s="28">
        <f>IF($A9="","",COUNTIFS('3. Registre'!$A$5:$A$200,$A9,'3. Registre'!$F$5:$F$200,"Aprovada",'3. Registre'!$C$5:$C$200,"&lt;="&amp;('1. Configuració'!$C$9+(28-1)*7+6),'3. Registre'!$D$5:$D$200,"&gt;="&amp;('1. Configuració'!$C$9+(28-1)*7)))</f>
        <v/>
      </c>
      <c r="AD9" s="28">
        <f>IF($A9="","",COUNTIFS('3. Registre'!$A$5:$A$200,$A9,'3. Registre'!$F$5:$F$200,"Aprovada",'3. Registre'!$C$5:$C$200,"&lt;="&amp;('1. Configuració'!$C$9+(29-1)*7+6),'3. Registre'!$D$5:$D$200,"&gt;="&amp;('1. Configuració'!$C$9+(29-1)*7)))</f>
        <v/>
      </c>
      <c r="AE9" s="28">
        <f>IF($A9="","",COUNTIFS('3. Registre'!$A$5:$A$200,$A9,'3. Registre'!$F$5:$F$200,"Aprovada",'3. Registre'!$C$5:$C$200,"&lt;="&amp;('1. Configuració'!$C$9+(30-1)*7+6),'3. Registre'!$D$5:$D$200,"&gt;="&amp;('1. Configuració'!$C$9+(30-1)*7)))</f>
        <v/>
      </c>
      <c r="AF9" s="28">
        <f>IF($A9="","",COUNTIFS('3. Registre'!$A$5:$A$200,$A9,'3. Registre'!$F$5:$F$200,"Aprovada",'3. Registre'!$C$5:$C$200,"&lt;="&amp;('1. Configuració'!$C$9+(31-1)*7+6),'3. Registre'!$D$5:$D$200,"&gt;="&amp;('1. Configuració'!$C$9+(31-1)*7)))</f>
        <v/>
      </c>
      <c r="AG9" s="28">
        <f>IF($A9="","",COUNTIFS('3. Registre'!$A$5:$A$200,$A9,'3. Registre'!$F$5:$F$200,"Aprovada",'3. Registre'!$C$5:$C$200,"&lt;="&amp;('1. Configuració'!$C$9+(32-1)*7+6),'3. Registre'!$D$5:$D$200,"&gt;="&amp;('1. Configuració'!$C$9+(32-1)*7)))</f>
        <v/>
      </c>
      <c r="AH9" s="28">
        <f>IF($A9="","",COUNTIFS('3. Registre'!$A$5:$A$200,$A9,'3. Registre'!$F$5:$F$200,"Aprovada",'3. Registre'!$C$5:$C$200,"&lt;="&amp;('1. Configuració'!$C$9+(33-1)*7+6),'3. Registre'!$D$5:$D$200,"&gt;="&amp;('1. Configuració'!$C$9+(33-1)*7)))</f>
        <v/>
      </c>
      <c r="AI9" s="28">
        <f>IF($A9="","",COUNTIFS('3. Registre'!$A$5:$A$200,$A9,'3. Registre'!$F$5:$F$200,"Aprovada",'3. Registre'!$C$5:$C$200,"&lt;="&amp;('1. Configuració'!$C$9+(34-1)*7+6),'3. Registre'!$D$5:$D$200,"&gt;="&amp;('1. Configuració'!$C$9+(34-1)*7)))</f>
        <v/>
      </c>
      <c r="AJ9" s="28">
        <f>IF($A9="","",COUNTIFS('3. Registre'!$A$5:$A$200,$A9,'3. Registre'!$F$5:$F$200,"Aprovada",'3. Registre'!$C$5:$C$200,"&lt;="&amp;('1. Configuració'!$C$9+(35-1)*7+6),'3. Registre'!$D$5:$D$200,"&gt;="&amp;('1. Configuració'!$C$9+(35-1)*7)))</f>
        <v/>
      </c>
      <c r="AK9" s="28">
        <f>IF($A9="","",COUNTIFS('3. Registre'!$A$5:$A$200,$A9,'3. Registre'!$F$5:$F$200,"Aprovada",'3. Registre'!$C$5:$C$200,"&lt;="&amp;('1. Configuració'!$C$9+(36-1)*7+6),'3. Registre'!$D$5:$D$200,"&gt;="&amp;('1. Configuració'!$C$9+(36-1)*7)))</f>
        <v/>
      </c>
      <c r="AL9" s="28">
        <f>IF($A9="","",COUNTIFS('3. Registre'!$A$5:$A$200,$A9,'3. Registre'!$F$5:$F$200,"Aprovada",'3. Registre'!$C$5:$C$200,"&lt;="&amp;('1. Configuració'!$C$9+(37-1)*7+6),'3. Registre'!$D$5:$D$200,"&gt;="&amp;('1. Configuració'!$C$9+(37-1)*7)))</f>
        <v/>
      </c>
      <c r="AM9" s="28">
        <f>IF($A9="","",COUNTIFS('3. Registre'!$A$5:$A$200,$A9,'3. Registre'!$F$5:$F$200,"Aprovada",'3. Registre'!$C$5:$C$200,"&lt;="&amp;('1. Configuració'!$C$9+(38-1)*7+6),'3. Registre'!$D$5:$D$200,"&gt;="&amp;('1. Configuració'!$C$9+(38-1)*7)))</f>
        <v/>
      </c>
      <c r="AN9" s="28">
        <f>IF($A9="","",COUNTIFS('3. Registre'!$A$5:$A$200,$A9,'3. Registre'!$F$5:$F$200,"Aprovada",'3. Registre'!$C$5:$C$200,"&lt;="&amp;('1. Configuració'!$C$9+(39-1)*7+6),'3. Registre'!$D$5:$D$200,"&gt;="&amp;('1. Configuració'!$C$9+(39-1)*7)))</f>
        <v/>
      </c>
      <c r="AO9" s="28">
        <f>IF($A9="","",COUNTIFS('3. Registre'!$A$5:$A$200,$A9,'3. Registre'!$F$5:$F$200,"Aprovada",'3. Registre'!$C$5:$C$200,"&lt;="&amp;('1. Configuració'!$C$9+(40-1)*7+6),'3. Registre'!$D$5:$D$200,"&gt;="&amp;('1. Configuració'!$C$9+(40-1)*7)))</f>
        <v/>
      </c>
      <c r="AP9" s="28">
        <f>IF($A9="","",COUNTIFS('3. Registre'!$A$5:$A$200,$A9,'3. Registre'!$F$5:$F$200,"Aprovada",'3. Registre'!$C$5:$C$200,"&lt;="&amp;('1. Configuració'!$C$9+(41-1)*7+6),'3. Registre'!$D$5:$D$200,"&gt;="&amp;('1. Configuració'!$C$9+(41-1)*7)))</f>
        <v/>
      </c>
      <c r="AQ9" s="28">
        <f>IF($A9="","",COUNTIFS('3. Registre'!$A$5:$A$200,$A9,'3. Registre'!$F$5:$F$200,"Aprovada",'3. Registre'!$C$5:$C$200,"&lt;="&amp;('1. Configuració'!$C$9+(42-1)*7+6),'3. Registre'!$D$5:$D$200,"&gt;="&amp;('1. Configuració'!$C$9+(42-1)*7)))</f>
        <v/>
      </c>
      <c r="AR9" s="28">
        <f>IF($A9="","",COUNTIFS('3. Registre'!$A$5:$A$200,$A9,'3. Registre'!$F$5:$F$200,"Aprovada",'3. Registre'!$C$5:$C$200,"&lt;="&amp;('1. Configuració'!$C$9+(43-1)*7+6),'3. Registre'!$D$5:$D$200,"&gt;="&amp;('1. Configuració'!$C$9+(43-1)*7)))</f>
        <v/>
      </c>
      <c r="AS9" s="28">
        <f>IF($A9="","",COUNTIFS('3. Registre'!$A$5:$A$200,$A9,'3. Registre'!$F$5:$F$200,"Aprovada",'3. Registre'!$C$5:$C$200,"&lt;="&amp;('1. Configuració'!$C$9+(44-1)*7+6),'3. Registre'!$D$5:$D$200,"&gt;="&amp;('1. Configuració'!$C$9+(44-1)*7)))</f>
        <v/>
      </c>
      <c r="AT9" s="28">
        <f>IF($A9="","",COUNTIFS('3. Registre'!$A$5:$A$200,$A9,'3. Registre'!$F$5:$F$200,"Aprovada",'3. Registre'!$C$5:$C$200,"&lt;="&amp;('1. Configuració'!$C$9+(45-1)*7+6),'3. Registre'!$D$5:$D$200,"&gt;="&amp;('1. Configuració'!$C$9+(45-1)*7)))</f>
        <v/>
      </c>
      <c r="AU9" s="28">
        <f>IF($A9="","",COUNTIFS('3. Registre'!$A$5:$A$200,$A9,'3. Registre'!$F$5:$F$200,"Aprovada",'3. Registre'!$C$5:$C$200,"&lt;="&amp;('1. Configuració'!$C$9+(46-1)*7+6),'3. Registre'!$D$5:$D$200,"&gt;="&amp;('1. Configuració'!$C$9+(46-1)*7)))</f>
        <v/>
      </c>
      <c r="AV9" s="28">
        <f>IF($A9="","",COUNTIFS('3. Registre'!$A$5:$A$200,$A9,'3. Registre'!$F$5:$F$200,"Aprovada",'3. Registre'!$C$5:$C$200,"&lt;="&amp;('1. Configuració'!$C$9+(47-1)*7+6),'3. Registre'!$D$5:$D$200,"&gt;="&amp;('1. Configuració'!$C$9+(47-1)*7)))</f>
        <v/>
      </c>
      <c r="AW9" s="28">
        <f>IF($A9="","",COUNTIFS('3. Registre'!$A$5:$A$200,$A9,'3. Registre'!$F$5:$F$200,"Aprovada",'3. Registre'!$C$5:$C$200,"&lt;="&amp;('1. Configuració'!$C$9+(48-1)*7+6),'3. Registre'!$D$5:$D$200,"&gt;="&amp;('1. Configuració'!$C$9+(48-1)*7)))</f>
        <v/>
      </c>
      <c r="AX9" s="28">
        <f>IF($A9="","",COUNTIFS('3. Registre'!$A$5:$A$200,$A9,'3. Registre'!$F$5:$F$200,"Aprovada",'3. Registre'!$C$5:$C$200,"&lt;="&amp;('1. Configuració'!$C$9+(49-1)*7+6),'3. Registre'!$D$5:$D$200,"&gt;="&amp;('1. Configuració'!$C$9+(49-1)*7)))</f>
        <v/>
      </c>
      <c r="AY9" s="28">
        <f>IF($A9="","",COUNTIFS('3. Registre'!$A$5:$A$200,$A9,'3. Registre'!$F$5:$F$200,"Aprovada",'3. Registre'!$C$5:$C$200,"&lt;="&amp;('1. Configuració'!$C$9+(50-1)*7+6),'3. Registre'!$D$5:$D$200,"&gt;="&amp;('1. Configuració'!$C$9+(50-1)*7)))</f>
        <v/>
      </c>
      <c r="AZ9" s="28">
        <f>IF($A9="","",COUNTIFS('3. Registre'!$A$5:$A$200,$A9,'3. Registre'!$F$5:$F$200,"Aprovada",'3. Registre'!$C$5:$C$200,"&lt;="&amp;('1. Configuració'!$C$9+(51-1)*7+6),'3. Registre'!$D$5:$D$200,"&gt;="&amp;('1. Configuració'!$C$9+(51-1)*7)))</f>
        <v/>
      </c>
      <c r="BA9" s="28">
        <f>IF($A9="","",COUNTIFS('3. Registre'!$A$5:$A$200,$A9,'3. Registre'!$F$5:$F$200,"Aprovada",'3. Registre'!$C$5:$C$200,"&lt;="&amp;('1. Configuració'!$C$9+(52-1)*7+6),'3. Registre'!$D$5:$D$200,"&gt;="&amp;('1. Configuració'!$C$9+(52-1)*7)))</f>
        <v/>
      </c>
    </row>
    <row r="10">
      <c r="A10" s="19">
        <f>IF('2. Empleats'!A10="","",'2. Empleats'!A10)</f>
        <v/>
      </c>
      <c r="B10" s="28">
        <f>IF($A10="","",COUNTIFS('3. Registre'!$A$5:$A$200,$A10,'3. Registre'!$F$5:$F$200,"Aprovada",'3. Registre'!$C$5:$C$200,"&lt;="&amp;('1. Configuració'!$C$9+(1-1)*7+6),'3. Registre'!$D$5:$D$200,"&gt;="&amp;('1. Configuració'!$C$9+(1-1)*7)))</f>
        <v/>
      </c>
      <c r="C10" s="28">
        <f>IF($A10="","",COUNTIFS('3. Registre'!$A$5:$A$200,$A10,'3. Registre'!$F$5:$F$200,"Aprovada",'3. Registre'!$C$5:$C$200,"&lt;="&amp;('1. Configuració'!$C$9+(2-1)*7+6),'3. Registre'!$D$5:$D$200,"&gt;="&amp;('1. Configuració'!$C$9+(2-1)*7)))</f>
        <v/>
      </c>
      <c r="D10" s="28">
        <f>IF($A10="","",COUNTIFS('3. Registre'!$A$5:$A$200,$A10,'3. Registre'!$F$5:$F$200,"Aprovada",'3. Registre'!$C$5:$C$200,"&lt;="&amp;('1. Configuració'!$C$9+(3-1)*7+6),'3. Registre'!$D$5:$D$200,"&gt;="&amp;('1. Configuració'!$C$9+(3-1)*7)))</f>
        <v/>
      </c>
      <c r="E10" s="28">
        <f>IF($A10="","",COUNTIFS('3. Registre'!$A$5:$A$200,$A10,'3. Registre'!$F$5:$F$200,"Aprovada",'3. Registre'!$C$5:$C$200,"&lt;="&amp;('1. Configuració'!$C$9+(4-1)*7+6),'3. Registre'!$D$5:$D$200,"&gt;="&amp;('1. Configuració'!$C$9+(4-1)*7)))</f>
        <v/>
      </c>
      <c r="F10" s="28">
        <f>IF($A10="","",COUNTIFS('3. Registre'!$A$5:$A$200,$A10,'3. Registre'!$F$5:$F$200,"Aprovada",'3. Registre'!$C$5:$C$200,"&lt;="&amp;('1. Configuració'!$C$9+(5-1)*7+6),'3. Registre'!$D$5:$D$200,"&gt;="&amp;('1. Configuració'!$C$9+(5-1)*7)))</f>
        <v/>
      </c>
      <c r="G10" s="28">
        <f>IF($A10="","",COUNTIFS('3. Registre'!$A$5:$A$200,$A10,'3. Registre'!$F$5:$F$200,"Aprovada",'3. Registre'!$C$5:$C$200,"&lt;="&amp;('1. Configuració'!$C$9+(6-1)*7+6),'3. Registre'!$D$5:$D$200,"&gt;="&amp;('1. Configuració'!$C$9+(6-1)*7)))</f>
        <v/>
      </c>
      <c r="H10" s="28">
        <f>IF($A10="","",COUNTIFS('3. Registre'!$A$5:$A$200,$A10,'3. Registre'!$F$5:$F$200,"Aprovada",'3. Registre'!$C$5:$C$200,"&lt;="&amp;('1. Configuració'!$C$9+(7-1)*7+6),'3. Registre'!$D$5:$D$200,"&gt;="&amp;('1. Configuració'!$C$9+(7-1)*7)))</f>
        <v/>
      </c>
      <c r="I10" s="28">
        <f>IF($A10="","",COUNTIFS('3. Registre'!$A$5:$A$200,$A10,'3. Registre'!$F$5:$F$200,"Aprovada",'3. Registre'!$C$5:$C$200,"&lt;="&amp;('1. Configuració'!$C$9+(8-1)*7+6),'3. Registre'!$D$5:$D$200,"&gt;="&amp;('1. Configuració'!$C$9+(8-1)*7)))</f>
        <v/>
      </c>
      <c r="J10" s="28">
        <f>IF($A10="","",COUNTIFS('3. Registre'!$A$5:$A$200,$A10,'3. Registre'!$F$5:$F$200,"Aprovada",'3. Registre'!$C$5:$C$200,"&lt;="&amp;('1. Configuració'!$C$9+(9-1)*7+6),'3. Registre'!$D$5:$D$200,"&gt;="&amp;('1. Configuració'!$C$9+(9-1)*7)))</f>
        <v/>
      </c>
      <c r="K10" s="28">
        <f>IF($A10="","",COUNTIFS('3. Registre'!$A$5:$A$200,$A10,'3. Registre'!$F$5:$F$200,"Aprovada",'3. Registre'!$C$5:$C$200,"&lt;="&amp;('1. Configuració'!$C$9+(10-1)*7+6),'3. Registre'!$D$5:$D$200,"&gt;="&amp;('1. Configuració'!$C$9+(10-1)*7)))</f>
        <v/>
      </c>
      <c r="L10" s="28">
        <f>IF($A10="","",COUNTIFS('3. Registre'!$A$5:$A$200,$A10,'3. Registre'!$F$5:$F$200,"Aprovada",'3. Registre'!$C$5:$C$200,"&lt;="&amp;('1. Configuració'!$C$9+(11-1)*7+6),'3. Registre'!$D$5:$D$200,"&gt;="&amp;('1. Configuració'!$C$9+(11-1)*7)))</f>
        <v/>
      </c>
      <c r="M10" s="28">
        <f>IF($A10="","",COUNTIFS('3. Registre'!$A$5:$A$200,$A10,'3. Registre'!$F$5:$F$200,"Aprovada",'3. Registre'!$C$5:$C$200,"&lt;="&amp;('1. Configuració'!$C$9+(12-1)*7+6),'3. Registre'!$D$5:$D$200,"&gt;="&amp;('1. Configuració'!$C$9+(12-1)*7)))</f>
        <v/>
      </c>
      <c r="N10" s="28">
        <f>IF($A10="","",COUNTIFS('3. Registre'!$A$5:$A$200,$A10,'3. Registre'!$F$5:$F$200,"Aprovada",'3. Registre'!$C$5:$C$200,"&lt;="&amp;('1. Configuració'!$C$9+(13-1)*7+6),'3. Registre'!$D$5:$D$200,"&gt;="&amp;('1. Configuració'!$C$9+(13-1)*7)))</f>
        <v/>
      </c>
      <c r="O10" s="28">
        <f>IF($A10="","",COUNTIFS('3. Registre'!$A$5:$A$200,$A10,'3. Registre'!$F$5:$F$200,"Aprovada",'3. Registre'!$C$5:$C$200,"&lt;="&amp;('1. Configuració'!$C$9+(14-1)*7+6),'3. Registre'!$D$5:$D$200,"&gt;="&amp;('1. Configuració'!$C$9+(14-1)*7)))</f>
        <v/>
      </c>
      <c r="P10" s="28">
        <f>IF($A10="","",COUNTIFS('3. Registre'!$A$5:$A$200,$A10,'3. Registre'!$F$5:$F$200,"Aprovada",'3. Registre'!$C$5:$C$200,"&lt;="&amp;('1. Configuració'!$C$9+(15-1)*7+6),'3. Registre'!$D$5:$D$200,"&gt;="&amp;('1. Configuració'!$C$9+(15-1)*7)))</f>
        <v/>
      </c>
      <c r="Q10" s="28">
        <f>IF($A10="","",COUNTIFS('3. Registre'!$A$5:$A$200,$A10,'3. Registre'!$F$5:$F$200,"Aprovada",'3. Registre'!$C$5:$C$200,"&lt;="&amp;('1. Configuració'!$C$9+(16-1)*7+6),'3. Registre'!$D$5:$D$200,"&gt;="&amp;('1. Configuració'!$C$9+(16-1)*7)))</f>
        <v/>
      </c>
      <c r="R10" s="28">
        <f>IF($A10="","",COUNTIFS('3. Registre'!$A$5:$A$200,$A10,'3. Registre'!$F$5:$F$200,"Aprovada",'3. Registre'!$C$5:$C$200,"&lt;="&amp;('1. Configuració'!$C$9+(17-1)*7+6),'3. Registre'!$D$5:$D$200,"&gt;="&amp;('1. Configuració'!$C$9+(17-1)*7)))</f>
        <v/>
      </c>
      <c r="S10" s="28">
        <f>IF($A10="","",COUNTIFS('3. Registre'!$A$5:$A$200,$A10,'3. Registre'!$F$5:$F$200,"Aprovada",'3. Registre'!$C$5:$C$200,"&lt;="&amp;('1. Configuració'!$C$9+(18-1)*7+6),'3. Registre'!$D$5:$D$200,"&gt;="&amp;('1. Configuració'!$C$9+(18-1)*7)))</f>
        <v/>
      </c>
      <c r="T10" s="28">
        <f>IF($A10="","",COUNTIFS('3. Registre'!$A$5:$A$200,$A10,'3. Registre'!$F$5:$F$200,"Aprovada",'3. Registre'!$C$5:$C$200,"&lt;="&amp;('1. Configuració'!$C$9+(19-1)*7+6),'3. Registre'!$D$5:$D$200,"&gt;="&amp;('1. Configuració'!$C$9+(19-1)*7)))</f>
        <v/>
      </c>
      <c r="U10" s="28">
        <f>IF($A10="","",COUNTIFS('3. Registre'!$A$5:$A$200,$A10,'3. Registre'!$F$5:$F$200,"Aprovada",'3. Registre'!$C$5:$C$200,"&lt;="&amp;('1. Configuració'!$C$9+(20-1)*7+6),'3. Registre'!$D$5:$D$200,"&gt;="&amp;('1. Configuració'!$C$9+(20-1)*7)))</f>
        <v/>
      </c>
      <c r="V10" s="28">
        <f>IF($A10="","",COUNTIFS('3. Registre'!$A$5:$A$200,$A10,'3. Registre'!$F$5:$F$200,"Aprovada",'3. Registre'!$C$5:$C$200,"&lt;="&amp;('1. Configuració'!$C$9+(21-1)*7+6),'3. Registre'!$D$5:$D$200,"&gt;="&amp;('1. Configuració'!$C$9+(21-1)*7)))</f>
        <v/>
      </c>
      <c r="W10" s="28">
        <f>IF($A10="","",COUNTIFS('3. Registre'!$A$5:$A$200,$A10,'3. Registre'!$F$5:$F$200,"Aprovada",'3. Registre'!$C$5:$C$200,"&lt;="&amp;('1. Configuració'!$C$9+(22-1)*7+6),'3. Registre'!$D$5:$D$200,"&gt;="&amp;('1. Configuració'!$C$9+(22-1)*7)))</f>
        <v/>
      </c>
      <c r="X10" s="28">
        <f>IF($A10="","",COUNTIFS('3. Registre'!$A$5:$A$200,$A10,'3. Registre'!$F$5:$F$200,"Aprovada",'3. Registre'!$C$5:$C$200,"&lt;="&amp;('1. Configuració'!$C$9+(23-1)*7+6),'3. Registre'!$D$5:$D$200,"&gt;="&amp;('1. Configuració'!$C$9+(23-1)*7)))</f>
        <v/>
      </c>
      <c r="Y10" s="28">
        <f>IF($A10="","",COUNTIFS('3. Registre'!$A$5:$A$200,$A10,'3. Registre'!$F$5:$F$200,"Aprovada",'3. Registre'!$C$5:$C$200,"&lt;="&amp;('1. Configuració'!$C$9+(24-1)*7+6),'3. Registre'!$D$5:$D$200,"&gt;="&amp;('1. Configuració'!$C$9+(24-1)*7)))</f>
        <v/>
      </c>
      <c r="Z10" s="28">
        <f>IF($A10="","",COUNTIFS('3. Registre'!$A$5:$A$200,$A10,'3. Registre'!$F$5:$F$200,"Aprovada",'3. Registre'!$C$5:$C$200,"&lt;="&amp;('1. Configuració'!$C$9+(25-1)*7+6),'3. Registre'!$D$5:$D$200,"&gt;="&amp;('1. Configuració'!$C$9+(25-1)*7)))</f>
        <v/>
      </c>
      <c r="AA10" s="28">
        <f>IF($A10="","",COUNTIFS('3. Registre'!$A$5:$A$200,$A10,'3. Registre'!$F$5:$F$200,"Aprovada",'3. Registre'!$C$5:$C$200,"&lt;="&amp;('1. Configuració'!$C$9+(26-1)*7+6),'3. Registre'!$D$5:$D$200,"&gt;="&amp;('1. Configuració'!$C$9+(26-1)*7)))</f>
        <v/>
      </c>
      <c r="AB10" s="28">
        <f>IF($A10="","",COUNTIFS('3. Registre'!$A$5:$A$200,$A10,'3. Registre'!$F$5:$F$200,"Aprovada",'3. Registre'!$C$5:$C$200,"&lt;="&amp;('1. Configuració'!$C$9+(27-1)*7+6),'3. Registre'!$D$5:$D$200,"&gt;="&amp;('1. Configuració'!$C$9+(27-1)*7)))</f>
        <v/>
      </c>
      <c r="AC10" s="28">
        <f>IF($A10="","",COUNTIFS('3. Registre'!$A$5:$A$200,$A10,'3. Registre'!$F$5:$F$200,"Aprovada",'3. Registre'!$C$5:$C$200,"&lt;="&amp;('1. Configuració'!$C$9+(28-1)*7+6),'3. Registre'!$D$5:$D$200,"&gt;="&amp;('1. Configuració'!$C$9+(28-1)*7)))</f>
        <v/>
      </c>
      <c r="AD10" s="28">
        <f>IF($A10="","",COUNTIFS('3. Registre'!$A$5:$A$200,$A10,'3. Registre'!$F$5:$F$200,"Aprovada",'3. Registre'!$C$5:$C$200,"&lt;="&amp;('1. Configuració'!$C$9+(29-1)*7+6),'3. Registre'!$D$5:$D$200,"&gt;="&amp;('1. Configuració'!$C$9+(29-1)*7)))</f>
        <v/>
      </c>
      <c r="AE10" s="28">
        <f>IF($A10="","",COUNTIFS('3. Registre'!$A$5:$A$200,$A10,'3. Registre'!$F$5:$F$200,"Aprovada",'3. Registre'!$C$5:$C$200,"&lt;="&amp;('1. Configuració'!$C$9+(30-1)*7+6),'3. Registre'!$D$5:$D$200,"&gt;="&amp;('1. Configuració'!$C$9+(30-1)*7)))</f>
        <v/>
      </c>
      <c r="AF10" s="28">
        <f>IF($A10="","",COUNTIFS('3. Registre'!$A$5:$A$200,$A10,'3. Registre'!$F$5:$F$200,"Aprovada",'3. Registre'!$C$5:$C$200,"&lt;="&amp;('1. Configuració'!$C$9+(31-1)*7+6),'3. Registre'!$D$5:$D$200,"&gt;="&amp;('1. Configuració'!$C$9+(31-1)*7)))</f>
        <v/>
      </c>
      <c r="AG10" s="28">
        <f>IF($A10="","",COUNTIFS('3. Registre'!$A$5:$A$200,$A10,'3. Registre'!$F$5:$F$200,"Aprovada",'3. Registre'!$C$5:$C$200,"&lt;="&amp;('1. Configuració'!$C$9+(32-1)*7+6),'3. Registre'!$D$5:$D$200,"&gt;="&amp;('1. Configuració'!$C$9+(32-1)*7)))</f>
        <v/>
      </c>
      <c r="AH10" s="28">
        <f>IF($A10="","",COUNTIFS('3. Registre'!$A$5:$A$200,$A10,'3. Registre'!$F$5:$F$200,"Aprovada",'3. Registre'!$C$5:$C$200,"&lt;="&amp;('1. Configuració'!$C$9+(33-1)*7+6),'3. Registre'!$D$5:$D$200,"&gt;="&amp;('1. Configuració'!$C$9+(33-1)*7)))</f>
        <v/>
      </c>
      <c r="AI10" s="28">
        <f>IF($A10="","",COUNTIFS('3. Registre'!$A$5:$A$200,$A10,'3. Registre'!$F$5:$F$200,"Aprovada",'3. Registre'!$C$5:$C$200,"&lt;="&amp;('1. Configuració'!$C$9+(34-1)*7+6),'3. Registre'!$D$5:$D$200,"&gt;="&amp;('1. Configuració'!$C$9+(34-1)*7)))</f>
        <v/>
      </c>
      <c r="AJ10" s="28">
        <f>IF($A10="","",COUNTIFS('3. Registre'!$A$5:$A$200,$A10,'3. Registre'!$F$5:$F$200,"Aprovada",'3. Registre'!$C$5:$C$200,"&lt;="&amp;('1. Configuració'!$C$9+(35-1)*7+6),'3. Registre'!$D$5:$D$200,"&gt;="&amp;('1. Configuració'!$C$9+(35-1)*7)))</f>
        <v/>
      </c>
      <c r="AK10" s="28">
        <f>IF($A10="","",COUNTIFS('3. Registre'!$A$5:$A$200,$A10,'3. Registre'!$F$5:$F$200,"Aprovada",'3. Registre'!$C$5:$C$200,"&lt;="&amp;('1. Configuració'!$C$9+(36-1)*7+6),'3. Registre'!$D$5:$D$200,"&gt;="&amp;('1. Configuració'!$C$9+(36-1)*7)))</f>
        <v/>
      </c>
      <c r="AL10" s="28">
        <f>IF($A10="","",COUNTIFS('3. Registre'!$A$5:$A$200,$A10,'3. Registre'!$F$5:$F$200,"Aprovada",'3. Registre'!$C$5:$C$200,"&lt;="&amp;('1. Configuració'!$C$9+(37-1)*7+6),'3. Registre'!$D$5:$D$200,"&gt;="&amp;('1. Configuració'!$C$9+(37-1)*7)))</f>
        <v/>
      </c>
      <c r="AM10" s="28">
        <f>IF($A10="","",COUNTIFS('3. Registre'!$A$5:$A$200,$A10,'3. Registre'!$F$5:$F$200,"Aprovada",'3. Registre'!$C$5:$C$200,"&lt;="&amp;('1. Configuració'!$C$9+(38-1)*7+6),'3. Registre'!$D$5:$D$200,"&gt;="&amp;('1. Configuració'!$C$9+(38-1)*7)))</f>
        <v/>
      </c>
      <c r="AN10" s="28">
        <f>IF($A10="","",COUNTIFS('3. Registre'!$A$5:$A$200,$A10,'3. Registre'!$F$5:$F$200,"Aprovada",'3. Registre'!$C$5:$C$200,"&lt;="&amp;('1. Configuració'!$C$9+(39-1)*7+6),'3. Registre'!$D$5:$D$200,"&gt;="&amp;('1. Configuració'!$C$9+(39-1)*7)))</f>
        <v/>
      </c>
      <c r="AO10" s="28">
        <f>IF($A10="","",COUNTIFS('3. Registre'!$A$5:$A$200,$A10,'3. Registre'!$F$5:$F$200,"Aprovada",'3. Registre'!$C$5:$C$200,"&lt;="&amp;('1. Configuració'!$C$9+(40-1)*7+6),'3. Registre'!$D$5:$D$200,"&gt;="&amp;('1. Configuració'!$C$9+(40-1)*7)))</f>
        <v/>
      </c>
      <c r="AP10" s="28">
        <f>IF($A10="","",COUNTIFS('3. Registre'!$A$5:$A$200,$A10,'3. Registre'!$F$5:$F$200,"Aprovada",'3. Registre'!$C$5:$C$200,"&lt;="&amp;('1. Configuració'!$C$9+(41-1)*7+6),'3. Registre'!$D$5:$D$200,"&gt;="&amp;('1. Configuració'!$C$9+(41-1)*7)))</f>
        <v/>
      </c>
      <c r="AQ10" s="28">
        <f>IF($A10="","",COUNTIFS('3. Registre'!$A$5:$A$200,$A10,'3. Registre'!$F$5:$F$200,"Aprovada",'3. Registre'!$C$5:$C$200,"&lt;="&amp;('1. Configuració'!$C$9+(42-1)*7+6),'3. Registre'!$D$5:$D$200,"&gt;="&amp;('1. Configuració'!$C$9+(42-1)*7)))</f>
        <v/>
      </c>
      <c r="AR10" s="28">
        <f>IF($A10="","",COUNTIFS('3. Registre'!$A$5:$A$200,$A10,'3. Registre'!$F$5:$F$200,"Aprovada",'3. Registre'!$C$5:$C$200,"&lt;="&amp;('1. Configuració'!$C$9+(43-1)*7+6),'3. Registre'!$D$5:$D$200,"&gt;="&amp;('1. Configuració'!$C$9+(43-1)*7)))</f>
        <v/>
      </c>
      <c r="AS10" s="28">
        <f>IF($A10="","",COUNTIFS('3. Registre'!$A$5:$A$200,$A10,'3. Registre'!$F$5:$F$200,"Aprovada",'3. Registre'!$C$5:$C$200,"&lt;="&amp;('1. Configuració'!$C$9+(44-1)*7+6),'3. Registre'!$D$5:$D$200,"&gt;="&amp;('1. Configuració'!$C$9+(44-1)*7)))</f>
        <v/>
      </c>
      <c r="AT10" s="28">
        <f>IF($A10="","",COUNTIFS('3. Registre'!$A$5:$A$200,$A10,'3. Registre'!$F$5:$F$200,"Aprovada",'3. Registre'!$C$5:$C$200,"&lt;="&amp;('1. Configuració'!$C$9+(45-1)*7+6),'3. Registre'!$D$5:$D$200,"&gt;="&amp;('1. Configuració'!$C$9+(45-1)*7)))</f>
        <v/>
      </c>
      <c r="AU10" s="28">
        <f>IF($A10="","",COUNTIFS('3. Registre'!$A$5:$A$200,$A10,'3. Registre'!$F$5:$F$200,"Aprovada",'3. Registre'!$C$5:$C$200,"&lt;="&amp;('1. Configuració'!$C$9+(46-1)*7+6),'3. Registre'!$D$5:$D$200,"&gt;="&amp;('1. Configuració'!$C$9+(46-1)*7)))</f>
        <v/>
      </c>
      <c r="AV10" s="28">
        <f>IF($A10="","",COUNTIFS('3. Registre'!$A$5:$A$200,$A10,'3. Registre'!$F$5:$F$200,"Aprovada",'3. Registre'!$C$5:$C$200,"&lt;="&amp;('1. Configuració'!$C$9+(47-1)*7+6),'3. Registre'!$D$5:$D$200,"&gt;="&amp;('1. Configuració'!$C$9+(47-1)*7)))</f>
        <v/>
      </c>
      <c r="AW10" s="28">
        <f>IF($A10="","",COUNTIFS('3. Registre'!$A$5:$A$200,$A10,'3. Registre'!$F$5:$F$200,"Aprovada",'3. Registre'!$C$5:$C$200,"&lt;="&amp;('1. Configuració'!$C$9+(48-1)*7+6),'3. Registre'!$D$5:$D$200,"&gt;="&amp;('1. Configuració'!$C$9+(48-1)*7)))</f>
        <v/>
      </c>
      <c r="AX10" s="28">
        <f>IF($A10="","",COUNTIFS('3. Registre'!$A$5:$A$200,$A10,'3. Registre'!$F$5:$F$200,"Aprovada",'3. Registre'!$C$5:$C$200,"&lt;="&amp;('1. Configuració'!$C$9+(49-1)*7+6),'3. Registre'!$D$5:$D$200,"&gt;="&amp;('1. Configuració'!$C$9+(49-1)*7)))</f>
        <v/>
      </c>
      <c r="AY10" s="28">
        <f>IF($A10="","",COUNTIFS('3. Registre'!$A$5:$A$200,$A10,'3. Registre'!$F$5:$F$200,"Aprovada",'3. Registre'!$C$5:$C$200,"&lt;="&amp;('1. Configuració'!$C$9+(50-1)*7+6),'3. Registre'!$D$5:$D$200,"&gt;="&amp;('1. Configuració'!$C$9+(50-1)*7)))</f>
        <v/>
      </c>
      <c r="AZ10" s="28">
        <f>IF($A10="","",COUNTIFS('3. Registre'!$A$5:$A$200,$A10,'3. Registre'!$F$5:$F$200,"Aprovada",'3. Registre'!$C$5:$C$200,"&lt;="&amp;('1. Configuració'!$C$9+(51-1)*7+6),'3. Registre'!$D$5:$D$200,"&gt;="&amp;('1. Configuració'!$C$9+(51-1)*7)))</f>
        <v/>
      </c>
      <c r="BA10" s="28">
        <f>IF($A10="","",COUNTIFS('3. Registre'!$A$5:$A$200,$A10,'3. Registre'!$F$5:$F$200,"Aprovada",'3. Registre'!$C$5:$C$200,"&lt;="&amp;('1. Configuració'!$C$9+(52-1)*7+6),'3. Registre'!$D$5:$D$200,"&gt;="&amp;('1. Configuració'!$C$9+(52-1)*7)))</f>
        <v/>
      </c>
    </row>
    <row r="11">
      <c r="A11" s="19">
        <f>IF('2. Empleats'!A11="","",'2. Empleats'!A11)</f>
        <v/>
      </c>
      <c r="B11" s="28">
        <f>IF($A11="","",COUNTIFS('3. Registre'!$A$5:$A$200,$A11,'3. Registre'!$F$5:$F$200,"Aprovada",'3. Registre'!$C$5:$C$200,"&lt;="&amp;('1. Configuració'!$C$9+(1-1)*7+6),'3. Registre'!$D$5:$D$200,"&gt;="&amp;('1. Configuració'!$C$9+(1-1)*7)))</f>
        <v/>
      </c>
      <c r="C11" s="28">
        <f>IF($A11="","",COUNTIFS('3. Registre'!$A$5:$A$200,$A11,'3. Registre'!$F$5:$F$200,"Aprovada",'3. Registre'!$C$5:$C$200,"&lt;="&amp;('1. Configuració'!$C$9+(2-1)*7+6),'3. Registre'!$D$5:$D$200,"&gt;="&amp;('1. Configuració'!$C$9+(2-1)*7)))</f>
        <v/>
      </c>
      <c r="D11" s="28">
        <f>IF($A11="","",COUNTIFS('3. Registre'!$A$5:$A$200,$A11,'3. Registre'!$F$5:$F$200,"Aprovada",'3. Registre'!$C$5:$C$200,"&lt;="&amp;('1. Configuració'!$C$9+(3-1)*7+6),'3. Registre'!$D$5:$D$200,"&gt;="&amp;('1. Configuració'!$C$9+(3-1)*7)))</f>
        <v/>
      </c>
      <c r="E11" s="28">
        <f>IF($A11="","",COUNTIFS('3. Registre'!$A$5:$A$200,$A11,'3. Registre'!$F$5:$F$200,"Aprovada",'3. Registre'!$C$5:$C$200,"&lt;="&amp;('1. Configuració'!$C$9+(4-1)*7+6),'3. Registre'!$D$5:$D$200,"&gt;="&amp;('1. Configuració'!$C$9+(4-1)*7)))</f>
        <v/>
      </c>
      <c r="F11" s="28">
        <f>IF($A11="","",COUNTIFS('3. Registre'!$A$5:$A$200,$A11,'3. Registre'!$F$5:$F$200,"Aprovada",'3. Registre'!$C$5:$C$200,"&lt;="&amp;('1. Configuració'!$C$9+(5-1)*7+6),'3. Registre'!$D$5:$D$200,"&gt;="&amp;('1. Configuració'!$C$9+(5-1)*7)))</f>
        <v/>
      </c>
      <c r="G11" s="28">
        <f>IF($A11="","",COUNTIFS('3. Registre'!$A$5:$A$200,$A11,'3. Registre'!$F$5:$F$200,"Aprovada",'3. Registre'!$C$5:$C$200,"&lt;="&amp;('1. Configuració'!$C$9+(6-1)*7+6),'3. Registre'!$D$5:$D$200,"&gt;="&amp;('1. Configuració'!$C$9+(6-1)*7)))</f>
        <v/>
      </c>
      <c r="H11" s="28">
        <f>IF($A11="","",COUNTIFS('3. Registre'!$A$5:$A$200,$A11,'3. Registre'!$F$5:$F$200,"Aprovada",'3. Registre'!$C$5:$C$200,"&lt;="&amp;('1. Configuració'!$C$9+(7-1)*7+6),'3. Registre'!$D$5:$D$200,"&gt;="&amp;('1. Configuració'!$C$9+(7-1)*7)))</f>
        <v/>
      </c>
      <c r="I11" s="28">
        <f>IF($A11="","",COUNTIFS('3. Registre'!$A$5:$A$200,$A11,'3. Registre'!$F$5:$F$200,"Aprovada",'3. Registre'!$C$5:$C$200,"&lt;="&amp;('1. Configuració'!$C$9+(8-1)*7+6),'3. Registre'!$D$5:$D$200,"&gt;="&amp;('1. Configuració'!$C$9+(8-1)*7)))</f>
        <v/>
      </c>
      <c r="J11" s="28">
        <f>IF($A11="","",COUNTIFS('3. Registre'!$A$5:$A$200,$A11,'3. Registre'!$F$5:$F$200,"Aprovada",'3. Registre'!$C$5:$C$200,"&lt;="&amp;('1. Configuració'!$C$9+(9-1)*7+6),'3. Registre'!$D$5:$D$200,"&gt;="&amp;('1. Configuració'!$C$9+(9-1)*7)))</f>
        <v/>
      </c>
      <c r="K11" s="28">
        <f>IF($A11="","",COUNTIFS('3. Registre'!$A$5:$A$200,$A11,'3. Registre'!$F$5:$F$200,"Aprovada",'3. Registre'!$C$5:$C$200,"&lt;="&amp;('1. Configuració'!$C$9+(10-1)*7+6),'3. Registre'!$D$5:$D$200,"&gt;="&amp;('1. Configuració'!$C$9+(10-1)*7)))</f>
        <v/>
      </c>
      <c r="L11" s="28">
        <f>IF($A11="","",COUNTIFS('3. Registre'!$A$5:$A$200,$A11,'3. Registre'!$F$5:$F$200,"Aprovada",'3. Registre'!$C$5:$C$200,"&lt;="&amp;('1. Configuració'!$C$9+(11-1)*7+6),'3. Registre'!$D$5:$D$200,"&gt;="&amp;('1. Configuració'!$C$9+(11-1)*7)))</f>
        <v/>
      </c>
      <c r="M11" s="28">
        <f>IF($A11="","",COUNTIFS('3. Registre'!$A$5:$A$200,$A11,'3. Registre'!$F$5:$F$200,"Aprovada",'3. Registre'!$C$5:$C$200,"&lt;="&amp;('1. Configuració'!$C$9+(12-1)*7+6),'3. Registre'!$D$5:$D$200,"&gt;="&amp;('1. Configuració'!$C$9+(12-1)*7)))</f>
        <v/>
      </c>
      <c r="N11" s="28">
        <f>IF($A11="","",COUNTIFS('3. Registre'!$A$5:$A$200,$A11,'3. Registre'!$F$5:$F$200,"Aprovada",'3. Registre'!$C$5:$C$200,"&lt;="&amp;('1. Configuració'!$C$9+(13-1)*7+6),'3. Registre'!$D$5:$D$200,"&gt;="&amp;('1. Configuració'!$C$9+(13-1)*7)))</f>
        <v/>
      </c>
      <c r="O11" s="28">
        <f>IF($A11="","",COUNTIFS('3. Registre'!$A$5:$A$200,$A11,'3. Registre'!$F$5:$F$200,"Aprovada",'3. Registre'!$C$5:$C$200,"&lt;="&amp;('1. Configuració'!$C$9+(14-1)*7+6),'3. Registre'!$D$5:$D$200,"&gt;="&amp;('1. Configuració'!$C$9+(14-1)*7)))</f>
        <v/>
      </c>
      <c r="P11" s="28">
        <f>IF($A11="","",COUNTIFS('3. Registre'!$A$5:$A$200,$A11,'3. Registre'!$F$5:$F$200,"Aprovada",'3. Registre'!$C$5:$C$200,"&lt;="&amp;('1. Configuració'!$C$9+(15-1)*7+6),'3. Registre'!$D$5:$D$200,"&gt;="&amp;('1. Configuració'!$C$9+(15-1)*7)))</f>
        <v/>
      </c>
      <c r="Q11" s="28">
        <f>IF($A11="","",COUNTIFS('3. Registre'!$A$5:$A$200,$A11,'3. Registre'!$F$5:$F$200,"Aprovada",'3. Registre'!$C$5:$C$200,"&lt;="&amp;('1. Configuració'!$C$9+(16-1)*7+6),'3. Registre'!$D$5:$D$200,"&gt;="&amp;('1. Configuració'!$C$9+(16-1)*7)))</f>
        <v/>
      </c>
      <c r="R11" s="28">
        <f>IF($A11="","",COUNTIFS('3. Registre'!$A$5:$A$200,$A11,'3. Registre'!$F$5:$F$200,"Aprovada",'3. Registre'!$C$5:$C$200,"&lt;="&amp;('1. Configuració'!$C$9+(17-1)*7+6),'3. Registre'!$D$5:$D$200,"&gt;="&amp;('1. Configuració'!$C$9+(17-1)*7)))</f>
        <v/>
      </c>
      <c r="S11" s="28">
        <f>IF($A11="","",COUNTIFS('3. Registre'!$A$5:$A$200,$A11,'3. Registre'!$F$5:$F$200,"Aprovada",'3. Registre'!$C$5:$C$200,"&lt;="&amp;('1. Configuració'!$C$9+(18-1)*7+6),'3. Registre'!$D$5:$D$200,"&gt;="&amp;('1. Configuració'!$C$9+(18-1)*7)))</f>
        <v/>
      </c>
      <c r="T11" s="28">
        <f>IF($A11="","",COUNTIFS('3. Registre'!$A$5:$A$200,$A11,'3. Registre'!$F$5:$F$200,"Aprovada",'3. Registre'!$C$5:$C$200,"&lt;="&amp;('1. Configuració'!$C$9+(19-1)*7+6),'3. Registre'!$D$5:$D$200,"&gt;="&amp;('1. Configuració'!$C$9+(19-1)*7)))</f>
        <v/>
      </c>
      <c r="U11" s="28">
        <f>IF($A11="","",COUNTIFS('3. Registre'!$A$5:$A$200,$A11,'3. Registre'!$F$5:$F$200,"Aprovada",'3. Registre'!$C$5:$C$200,"&lt;="&amp;('1. Configuració'!$C$9+(20-1)*7+6),'3. Registre'!$D$5:$D$200,"&gt;="&amp;('1. Configuració'!$C$9+(20-1)*7)))</f>
        <v/>
      </c>
      <c r="V11" s="28">
        <f>IF($A11="","",COUNTIFS('3. Registre'!$A$5:$A$200,$A11,'3. Registre'!$F$5:$F$200,"Aprovada",'3. Registre'!$C$5:$C$200,"&lt;="&amp;('1. Configuració'!$C$9+(21-1)*7+6),'3. Registre'!$D$5:$D$200,"&gt;="&amp;('1. Configuració'!$C$9+(21-1)*7)))</f>
        <v/>
      </c>
      <c r="W11" s="28">
        <f>IF($A11="","",COUNTIFS('3. Registre'!$A$5:$A$200,$A11,'3. Registre'!$F$5:$F$200,"Aprovada",'3. Registre'!$C$5:$C$200,"&lt;="&amp;('1. Configuració'!$C$9+(22-1)*7+6),'3. Registre'!$D$5:$D$200,"&gt;="&amp;('1. Configuració'!$C$9+(22-1)*7)))</f>
        <v/>
      </c>
      <c r="X11" s="28">
        <f>IF($A11="","",COUNTIFS('3. Registre'!$A$5:$A$200,$A11,'3. Registre'!$F$5:$F$200,"Aprovada",'3. Registre'!$C$5:$C$200,"&lt;="&amp;('1. Configuració'!$C$9+(23-1)*7+6),'3. Registre'!$D$5:$D$200,"&gt;="&amp;('1. Configuració'!$C$9+(23-1)*7)))</f>
        <v/>
      </c>
      <c r="Y11" s="28">
        <f>IF($A11="","",COUNTIFS('3. Registre'!$A$5:$A$200,$A11,'3. Registre'!$F$5:$F$200,"Aprovada",'3. Registre'!$C$5:$C$200,"&lt;="&amp;('1. Configuració'!$C$9+(24-1)*7+6),'3. Registre'!$D$5:$D$200,"&gt;="&amp;('1. Configuració'!$C$9+(24-1)*7)))</f>
        <v/>
      </c>
      <c r="Z11" s="28">
        <f>IF($A11="","",COUNTIFS('3. Registre'!$A$5:$A$200,$A11,'3. Registre'!$F$5:$F$200,"Aprovada",'3. Registre'!$C$5:$C$200,"&lt;="&amp;('1. Configuració'!$C$9+(25-1)*7+6),'3. Registre'!$D$5:$D$200,"&gt;="&amp;('1. Configuració'!$C$9+(25-1)*7)))</f>
        <v/>
      </c>
      <c r="AA11" s="28">
        <f>IF($A11="","",COUNTIFS('3. Registre'!$A$5:$A$200,$A11,'3. Registre'!$F$5:$F$200,"Aprovada",'3. Registre'!$C$5:$C$200,"&lt;="&amp;('1. Configuració'!$C$9+(26-1)*7+6),'3. Registre'!$D$5:$D$200,"&gt;="&amp;('1. Configuració'!$C$9+(26-1)*7)))</f>
        <v/>
      </c>
      <c r="AB11" s="28">
        <f>IF($A11="","",COUNTIFS('3. Registre'!$A$5:$A$200,$A11,'3. Registre'!$F$5:$F$200,"Aprovada",'3. Registre'!$C$5:$C$200,"&lt;="&amp;('1. Configuració'!$C$9+(27-1)*7+6),'3. Registre'!$D$5:$D$200,"&gt;="&amp;('1. Configuració'!$C$9+(27-1)*7)))</f>
        <v/>
      </c>
      <c r="AC11" s="28">
        <f>IF($A11="","",COUNTIFS('3. Registre'!$A$5:$A$200,$A11,'3. Registre'!$F$5:$F$200,"Aprovada",'3. Registre'!$C$5:$C$200,"&lt;="&amp;('1. Configuració'!$C$9+(28-1)*7+6),'3. Registre'!$D$5:$D$200,"&gt;="&amp;('1. Configuració'!$C$9+(28-1)*7)))</f>
        <v/>
      </c>
      <c r="AD11" s="28">
        <f>IF($A11="","",COUNTIFS('3. Registre'!$A$5:$A$200,$A11,'3. Registre'!$F$5:$F$200,"Aprovada",'3. Registre'!$C$5:$C$200,"&lt;="&amp;('1. Configuració'!$C$9+(29-1)*7+6),'3. Registre'!$D$5:$D$200,"&gt;="&amp;('1. Configuració'!$C$9+(29-1)*7)))</f>
        <v/>
      </c>
      <c r="AE11" s="28">
        <f>IF($A11="","",COUNTIFS('3. Registre'!$A$5:$A$200,$A11,'3. Registre'!$F$5:$F$200,"Aprovada",'3. Registre'!$C$5:$C$200,"&lt;="&amp;('1. Configuració'!$C$9+(30-1)*7+6),'3. Registre'!$D$5:$D$200,"&gt;="&amp;('1. Configuració'!$C$9+(30-1)*7)))</f>
        <v/>
      </c>
      <c r="AF11" s="28">
        <f>IF($A11="","",COUNTIFS('3. Registre'!$A$5:$A$200,$A11,'3. Registre'!$F$5:$F$200,"Aprovada",'3. Registre'!$C$5:$C$200,"&lt;="&amp;('1. Configuració'!$C$9+(31-1)*7+6),'3. Registre'!$D$5:$D$200,"&gt;="&amp;('1. Configuració'!$C$9+(31-1)*7)))</f>
        <v/>
      </c>
      <c r="AG11" s="28">
        <f>IF($A11="","",COUNTIFS('3. Registre'!$A$5:$A$200,$A11,'3. Registre'!$F$5:$F$200,"Aprovada",'3. Registre'!$C$5:$C$200,"&lt;="&amp;('1. Configuració'!$C$9+(32-1)*7+6),'3. Registre'!$D$5:$D$200,"&gt;="&amp;('1. Configuració'!$C$9+(32-1)*7)))</f>
        <v/>
      </c>
      <c r="AH11" s="28">
        <f>IF($A11="","",COUNTIFS('3. Registre'!$A$5:$A$200,$A11,'3. Registre'!$F$5:$F$200,"Aprovada",'3. Registre'!$C$5:$C$200,"&lt;="&amp;('1. Configuració'!$C$9+(33-1)*7+6),'3. Registre'!$D$5:$D$200,"&gt;="&amp;('1. Configuració'!$C$9+(33-1)*7)))</f>
        <v/>
      </c>
      <c r="AI11" s="28">
        <f>IF($A11="","",COUNTIFS('3. Registre'!$A$5:$A$200,$A11,'3. Registre'!$F$5:$F$200,"Aprovada",'3. Registre'!$C$5:$C$200,"&lt;="&amp;('1. Configuració'!$C$9+(34-1)*7+6),'3. Registre'!$D$5:$D$200,"&gt;="&amp;('1. Configuració'!$C$9+(34-1)*7)))</f>
        <v/>
      </c>
      <c r="AJ11" s="28">
        <f>IF($A11="","",COUNTIFS('3. Registre'!$A$5:$A$200,$A11,'3. Registre'!$F$5:$F$200,"Aprovada",'3. Registre'!$C$5:$C$200,"&lt;="&amp;('1. Configuració'!$C$9+(35-1)*7+6),'3. Registre'!$D$5:$D$200,"&gt;="&amp;('1. Configuració'!$C$9+(35-1)*7)))</f>
        <v/>
      </c>
      <c r="AK11" s="28">
        <f>IF($A11="","",COUNTIFS('3. Registre'!$A$5:$A$200,$A11,'3. Registre'!$F$5:$F$200,"Aprovada",'3. Registre'!$C$5:$C$200,"&lt;="&amp;('1. Configuració'!$C$9+(36-1)*7+6),'3. Registre'!$D$5:$D$200,"&gt;="&amp;('1. Configuració'!$C$9+(36-1)*7)))</f>
        <v/>
      </c>
      <c r="AL11" s="28">
        <f>IF($A11="","",COUNTIFS('3. Registre'!$A$5:$A$200,$A11,'3. Registre'!$F$5:$F$200,"Aprovada",'3. Registre'!$C$5:$C$200,"&lt;="&amp;('1. Configuració'!$C$9+(37-1)*7+6),'3. Registre'!$D$5:$D$200,"&gt;="&amp;('1. Configuració'!$C$9+(37-1)*7)))</f>
        <v/>
      </c>
      <c r="AM11" s="28">
        <f>IF($A11="","",COUNTIFS('3. Registre'!$A$5:$A$200,$A11,'3. Registre'!$F$5:$F$200,"Aprovada",'3. Registre'!$C$5:$C$200,"&lt;="&amp;('1. Configuració'!$C$9+(38-1)*7+6),'3. Registre'!$D$5:$D$200,"&gt;="&amp;('1. Configuració'!$C$9+(38-1)*7)))</f>
        <v/>
      </c>
      <c r="AN11" s="28">
        <f>IF($A11="","",COUNTIFS('3. Registre'!$A$5:$A$200,$A11,'3. Registre'!$F$5:$F$200,"Aprovada",'3. Registre'!$C$5:$C$200,"&lt;="&amp;('1. Configuració'!$C$9+(39-1)*7+6),'3. Registre'!$D$5:$D$200,"&gt;="&amp;('1. Configuració'!$C$9+(39-1)*7)))</f>
        <v/>
      </c>
      <c r="AO11" s="28">
        <f>IF($A11="","",COUNTIFS('3. Registre'!$A$5:$A$200,$A11,'3. Registre'!$F$5:$F$200,"Aprovada",'3. Registre'!$C$5:$C$200,"&lt;="&amp;('1. Configuració'!$C$9+(40-1)*7+6),'3. Registre'!$D$5:$D$200,"&gt;="&amp;('1. Configuració'!$C$9+(40-1)*7)))</f>
        <v/>
      </c>
      <c r="AP11" s="28">
        <f>IF($A11="","",COUNTIFS('3. Registre'!$A$5:$A$200,$A11,'3. Registre'!$F$5:$F$200,"Aprovada",'3. Registre'!$C$5:$C$200,"&lt;="&amp;('1. Configuració'!$C$9+(41-1)*7+6),'3. Registre'!$D$5:$D$200,"&gt;="&amp;('1. Configuració'!$C$9+(41-1)*7)))</f>
        <v/>
      </c>
      <c r="AQ11" s="28">
        <f>IF($A11="","",COUNTIFS('3. Registre'!$A$5:$A$200,$A11,'3. Registre'!$F$5:$F$200,"Aprovada",'3. Registre'!$C$5:$C$200,"&lt;="&amp;('1. Configuració'!$C$9+(42-1)*7+6),'3. Registre'!$D$5:$D$200,"&gt;="&amp;('1. Configuració'!$C$9+(42-1)*7)))</f>
        <v/>
      </c>
      <c r="AR11" s="28">
        <f>IF($A11="","",COUNTIFS('3. Registre'!$A$5:$A$200,$A11,'3. Registre'!$F$5:$F$200,"Aprovada",'3. Registre'!$C$5:$C$200,"&lt;="&amp;('1. Configuració'!$C$9+(43-1)*7+6),'3. Registre'!$D$5:$D$200,"&gt;="&amp;('1. Configuració'!$C$9+(43-1)*7)))</f>
        <v/>
      </c>
      <c r="AS11" s="28">
        <f>IF($A11="","",COUNTIFS('3. Registre'!$A$5:$A$200,$A11,'3. Registre'!$F$5:$F$200,"Aprovada",'3. Registre'!$C$5:$C$200,"&lt;="&amp;('1. Configuració'!$C$9+(44-1)*7+6),'3. Registre'!$D$5:$D$200,"&gt;="&amp;('1. Configuració'!$C$9+(44-1)*7)))</f>
        <v/>
      </c>
      <c r="AT11" s="28">
        <f>IF($A11="","",COUNTIFS('3. Registre'!$A$5:$A$200,$A11,'3. Registre'!$F$5:$F$200,"Aprovada",'3. Registre'!$C$5:$C$200,"&lt;="&amp;('1. Configuració'!$C$9+(45-1)*7+6),'3. Registre'!$D$5:$D$200,"&gt;="&amp;('1. Configuració'!$C$9+(45-1)*7)))</f>
        <v/>
      </c>
      <c r="AU11" s="28">
        <f>IF($A11="","",COUNTIFS('3. Registre'!$A$5:$A$200,$A11,'3. Registre'!$F$5:$F$200,"Aprovada",'3. Registre'!$C$5:$C$200,"&lt;="&amp;('1. Configuració'!$C$9+(46-1)*7+6),'3. Registre'!$D$5:$D$200,"&gt;="&amp;('1. Configuració'!$C$9+(46-1)*7)))</f>
        <v/>
      </c>
      <c r="AV11" s="28">
        <f>IF($A11="","",COUNTIFS('3. Registre'!$A$5:$A$200,$A11,'3. Registre'!$F$5:$F$200,"Aprovada",'3. Registre'!$C$5:$C$200,"&lt;="&amp;('1. Configuració'!$C$9+(47-1)*7+6),'3. Registre'!$D$5:$D$200,"&gt;="&amp;('1. Configuració'!$C$9+(47-1)*7)))</f>
        <v/>
      </c>
      <c r="AW11" s="28">
        <f>IF($A11="","",COUNTIFS('3. Registre'!$A$5:$A$200,$A11,'3. Registre'!$F$5:$F$200,"Aprovada",'3. Registre'!$C$5:$C$200,"&lt;="&amp;('1. Configuració'!$C$9+(48-1)*7+6),'3. Registre'!$D$5:$D$200,"&gt;="&amp;('1. Configuració'!$C$9+(48-1)*7)))</f>
        <v/>
      </c>
      <c r="AX11" s="28">
        <f>IF($A11="","",COUNTIFS('3. Registre'!$A$5:$A$200,$A11,'3. Registre'!$F$5:$F$200,"Aprovada",'3. Registre'!$C$5:$C$200,"&lt;="&amp;('1. Configuració'!$C$9+(49-1)*7+6),'3. Registre'!$D$5:$D$200,"&gt;="&amp;('1. Configuració'!$C$9+(49-1)*7)))</f>
        <v/>
      </c>
      <c r="AY11" s="28">
        <f>IF($A11="","",COUNTIFS('3. Registre'!$A$5:$A$200,$A11,'3. Registre'!$F$5:$F$200,"Aprovada",'3. Registre'!$C$5:$C$200,"&lt;="&amp;('1. Configuració'!$C$9+(50-1)*7+6),'3. Registre'!$D$5:$D$200,"&gt;="&amp;('1. Configuració'!$C$9+(50-1)*7)))</f>
        <v/>
      </c>
      <c r="AZ11" s="28">
        <f>IF($A11="","",COUNTIFS('3. Registre'!$A$5:$A$200,$A11,'3. Registre'!$F$5:$F$200,"Aprovada",'3. Registre'!$C$5:$C$200,"&lt;="&amp;('1. Configuració'!$C$9+(51-1)*7+6),'3. Registre'!$D$5:$D$200,"&gt;="&amp;('1. Configuració'!$C$9+(51-1)*7)))</f>
        <v/>
      </c>
      <c r="BA11" s="28">
        <f>IF($A11="","",COUNTIFS('3. Registre'!$A$5:$A$200,$A11,'3. Registre'!$F$5:$F$200,"Aprovada",'3. Registre'!$C$5:$C$200,"&lt;="&amp;('1. Configuració'!$C$9+(52-1)*7+6),'3. Registre'!$D$5:$D$200,"&gt;="&amp;('1. Configuració'!$C$9+(52-1)*7)))</f>
        <v/>
      </c>
    </row>
    <row r="12">
      <c r="A12" s="19">
        <f>IF('2. Empleats'!A12="","",'2. Empleats'!A12)</f>
        <v/>
      </c>
      <c r="B12" s="28">
        <f>IF($A12="","",COUNTIFS('3. Registre'!$A$5:$A$200,$A12,'3. Registre'!$F$5:$F$200,"Aprovada",'3. Registre'!$C$5:$C$200,"&lt;="&amp;('1. Configuració'!$C$9+(1-1)*7+6),'3. Registre'!$D$5:$D$200,"&gt;="&amp;('1. Configuració'!$C$9+(1-1)*7)))</f>
        <v/>
      </c>
      <c r="C12" s="28">
        <f>IF($A12="","",COUNTIFS('3. Registre'!$A$5:$A$200,$A12,'3. Registre'!$F$5:$F$200,"Aprovada",'3. Registre'!$C$5:$C$200,"&lt;="&amp;('1. Configuració'!$C$9+(2-1)*7+6),'3. Registre'!$D$5:$D$200,"&gt;="&amp;('1. Configuració'!$C$9+(2-1)*7)))</f>
        <v/>
      </c>
      <c r="D12" s="28">
        <f>IF($A12="","",COUNTIFS('3. Registre'!$A$5:$A$200,$A12,'3. Registre'!$F$5:$F$200,"Aprovada",'3. Registre'!$C$5:$C$200,"&lt;="&amp;('1. Configuració'!$C$9+(3-1)*7+6),'3. Registre'!$D$5:$D$200,"&gt;="&amp;('1. Configuració'!$C$9+(3-1)*7)))</f>
        <v/>
      </c>
      <c r="E12" s="28">
        <f>IF($A12="","",COUNTIFS('3. Registre'!$A$5:$A$200,$A12,'3. Registre'!$F$5:$F$200,"Aprovada",'3. Registre'!$C$5:$C$200,"&lt;="&amp;('1. Configuració'!$C$9+(4-1)*7+6),'3. Registre'!$D$5:$D$200,"&gt;="&amp;('1. Configuració'!$C$9+(4-1)*7)))</f>
        <v/>
      </c>
      <c r="F12" s="28">
        <f>IF($A12="","",COUNTIFS('3. Registre'!$A$5:$A$200,$A12,'3. Registre'!$F$5:$F$200,"Aprovada",'3. Registre'!$C$5:$C$200,"&lt;="&amp;('1. Configuració'!$C$9+(5-1)*7+6),'3. Registre'!$D$5:$D$200,"&gt;="&amp;('1. Configuració'!$C$9+(5-1)*7)))</f>
        <v/>
      </c>
      <c r="G12" s="28">
        <f>IF($A12="","",COUNTIFS('3. Registre'!$A$5:$A$200,$A12,'3. Registre'!$F$5:$F$200,"Aprovada",'3. Registre'!$C$5:$C$200,"&lt;="&amp;('1. Configuració'!$C$9+(6-1)*7+6),'3. Registre'!$D$5:$D$200,"&gt;="&amp;('1. Configuració'!$C$9+(6-1)*7)))</f>
        <v/>
      </c>
      <c r="H12" s="28">
        <f>IF($A12="","",COUNTIFS('3. Registre'!$A$5:$A$200,$A12,'3. Registre'!$F$5:$F$200,"Aprovada",'3. Registre'!$C$5:$C$200,"&lt;="&amp;('1. Configuració'!$C$9+(7-1)*7+6),'3. Registre'!$D$5:$D$200,"&gt;="&amp;('1. Configuració'!$C$9+(7-1)*7)))</f>
        <v/>
      </c>
      <c r="I12" s="28">
        <f>IF($A12="","",COUNTIFS('3. Registre'!$A$5:$A$200,$A12,'3. Registre'!$F$5:$F$200,"Aprovada",'3. Registre'!$C$5:$C$200,"&lt;="&amp;('1. Configuració'!$C$9+(8-1)*7+6),'3. Registre'!$D$5:$D$200,"&gt;="&amp;('1. Configuració'!$C$9+(8-1)*7)))</f>
        <v/>
      </c>
      <c r="J12" s="28">
        <f>IF($A12="","",COUNTIFS('3. Registre'!$A$5:$A$200,$A12,'3. Registre'!$F$5:$F$200,"Aprovada",'3. Registre'!$C$5:$C$200,"&lt;="&amp;('1. Configuració'!$C$9+(9-1)*7+6),'3. Registre'!$D$5:$D$200,"&gt;="&amp;('1. Configuració'!$C$9+(9-1)*7)))</f>
        <v/>
      </c>
      <c r="K12" s="28">
        <f>IF($A12="","",COUNTIFS('3. Registre'!$A$5:$A$200,$A12,'3. Registre'!$F$5:$F$200,"Aprovada",'3. Registre'!$C$5:$C$200,"&lt;="&amp;('1. Configuració'!$C$9+(10-1)*7+6),'3. Registre'!$D$5:$D$200,"&gt;="&amp;('1. Configuració'!$C$9+(10-1)*7)))</f>
        <v/>
      </c>
      <c r="L12" s="28">
        <f>IF($A12="","",COUNTIFS('3. Registre'!$A$5:$A$200,$A12,'3. Registre'!$F$5:$F$200,"Aprovada",'3. Registre'!$C$5:$C$200,"&lt;="&amp;('1. Configuració'!$C$9+(11-1)*7+6),'3. Registre'!$D$5:$D$200,"&gt;="&amp;('1. Configuració'!$C$9+(11-1)*7)))</f>
        <v/>
      </c>
      <c r="M12" s="28">
        <f>IF($A12="","",COUNTIFS('3. Registre'!$A$5:$A$200,$A12,'3. Registre'!$F$5:$F$200,"Aprovada",'3. Registre'!$C$5:$C$200,"&lt;="&amp;('1. Configuració'!$C$9+(12-1)*7+6),'3. Registre'!$D$5:$D$200,"&gt;="&amp;('1. Configuració'!$C$9+(12-1)*7)))</f>
        <v/>
      </c>
      <c r="N12" s="28">
        <f>IF($A12="","",COUNTIFS('3. Registre'!$A$5:$A$200,$A12,'3. Registre'!$F$5:$F$200,"Aprovada",'3. Registre'!$C$5:$C$200,"&lt;="&amp;('1. Configuració'!$C$9+(13-1)*7+6),'3. Registre'!$D$5:$D$200,"&gt;="&amp;('1. Configuració'!$C$9+(13-1)*7)))</f>
        <v/>
      </c>
      <c r="O12" s="28">
        <f>IF($A12="","",COUNTIFS('3. Registre'!$A$5:$A$200,$A12,'3. Registre'!$F$5:$F$200,"Aprovada",'3. Registre'!$C$5:$C$200,"&lt;="&amp;('1. Configuració'!$C$9+(14-1)*7+6),'3. Registre'!$D$5:$D$200,"&gt;="&amp;('1. Configuració'!$C$9+(14-1)*7)))</f>
        <v/>
      </c>
      <c r="P12" s="28">
        <f>IF($A12="","",COUNTIFS('3. Registre'!$A$5:$A$200,$A12,'3. Registre'!$F$5:$F$200,"Aprovada",'3. Registre'!$C$5:$C$200,"&lt;="&amp;('1. Configuració'!$C$9+(15-1)*7+6),'3. Registre'!$D$5:$D$200,"&gt;="&amp;('1. Configuració'!$C$9+(15-1)*7)))</f>
        <v/>
      </c>
      <c r="Q12" s="28">
        <f>IF($A12="","",COUNTIFS('3. Registre'!$A$5:$A$200,$A12,'3. Registre'!$F$5:$F$200,"Aprovada",'3. Registre'!$C$5:$C$200,"&lt;="&amp;('1. Configuració'!$C$9+(16-1)*7+6),'3. Registre'!$D$5:$D$200,"&gt;="&amp;('1. Configuració'!$C$9+(16-1)*7)))</f>
        <v/>
      </c>
      <c r="R12" s="28">
        <f>IF($A12="","",COUNTIFS('3. Registre'!$A$5:$A$200,$A12,'3. Registre'!$F$5:$F$200,"Aprovada",'3. Registre'!$C$5:$C$200,"&lt;="&amp;('1. Configuració'!$C$9+(17-1)*7+6),'3. Registre'!$D$5:$D$200,"&gt;="&amp;('1. Configuració'!$C$9+(17-1)*7)))</f>
        <v/>
      </c>
      <c r="S12" s="28">
        <f>IF($A12="","",COUNTIFS('3. Registre'!$A$5:$A$200,$A12,'3. Registre'!$F$5:$F$200,"Aprovada",'3. Registre'!$C$5:$C$200,"&lt;="&amp;('1. Configuració'!$C$9+(18-1)*7+6),'3. Registre'!$D$5:$D$200,"&gt;="&amp;('1. Configuració'!$C$9+(18-1)*7)))</f>
        <v/>
      </c>
      <c r="T12" s="28">
        <f>IF($A12="","",COUNTIFS('3. Registre'!$A$5:$A$200,$A12,'3. Registre'!$F$5:$F$200,"Aprovada",'3. Registre'!$C$5:$C$200,"&lt;="&amp;('1. Configuració'!$C$9+(19-1)*7+6),'3. Registre'!$D$5:$D$200,"&gt;="&amp;('1. Configuració'!$C$9+(19-1)*7)))</f>
        <v/>
      </c>
      <c r="U12" s="28">
        <f>IF($A12="","",COUNTIFS('3. Registre'!$A$5:$A$200,$A12,'3. Registre'!$F$5:$F$200,"Aprovada",'3. Registre'!$C$5:$C$200,"&lt;="&amp;('1. Configuració'!$C$9+(20-1)*7+6),'3. Registre'!$D$5:$D$200,"&gt;="&amp;('1. Configuració'!$C$9+(20-1)*7)))</f>
        <v/>
      </c>
      <c r="V12" s="28">
        <f>IF($A12="","",COUNTIFS('3. Registre'!$A$5:$A$200,$A12,'3. Registre'!$F$5:$F$200,"Aprovada",'3. Registre'!$C$5:$C$200,"&lt;="&amp;('1. Configuració'!$C$9+(21-1)*7+6),'3. Registre'!$D$5:$D$200,"&gt;="&amp;('1. Configuració'!$C$9+(21-1)*7)))</f>
        <v/>
      </c>
      <c r="W12" s="28">
        <f>IF($A12="","",COUNTIFS('3. Registre'!$A$5:$A$200,$A12,'3. Registre'!$F$5:$F$200,"Aprovada",'3. Registre'!$C$5:$C$200,"&lt;="&amp;('1. Configuració'!$C$9+(22-1)*7+6),'3. Registre'!$D$5:$D$200,"&gt;="&amp;('1. Configuració'!$C$9+(22-1)*7)))</f>
        <v/>
      </c>
      <c r="X12" s="28">
        <f>IF($A12="","",COUNTIFS('3. Registre'!$A$5:$A$200,$A12,'3. Registre'!$F$5:$F$200,"Aprovada",'3. Registre'!$C$5:$C$200,"&lt;="&amp;('1. Configuració'!$C$9+(23-1)*7+6),'3. Registre'!$D$5:$D$200,"&gt;="&amp;('1. Configuració'!$C$9+(23-1)*7)))</f>
        <v/>
      </c>
      <c r="Y12" s="28">
        <f>IF($A12="","",COUNTIFS('3. Registre'!$A$5:$A$200,$A12,'3. Registre'!$F$5:$F$200,"Aprovada",'3. Registre'!$C$5:$C$200,"&lt;="&amp;('1. Configuració'!$C$9+(24-1)*7+6),'3. Registre'!$D$5:$D$200,"&gt;="&amp;('1. Configuració'!$C$9+(24-1)*7)))</f>
        <v/>
      </c>
      <c r="Z12" s="28">
        <f>IF($A12="","",COUNTIFS('3. Registre'!$A$5:$A$200,$A12,'3. Registre'!$F$5:$F$200,"Aprovada",'3. Registre'!$C$5:$C$200,"&lt;="&amp;('1. Configuració'!$C$9+(25-1)*7+6),'3. Registre'!$D$5:$D$200,"&gt;="&amp;('1. Configuració'!$C$9+(25-1)*7)))</f>
        <v/>
      </c>
      <c r="AA12" s="28">
        <f>IF($A12="","",COUNTIFS('3. Registre'!$A$5:$A$200,$A12,'3. Registre'!$F$5:$F$200,"Aprovada",'3. Registre'!$C$5:$C$200,"&lt;="&amp;('1. Configuració'!$C$9+(26-1)*7+6),'3. Registre'!$D$5:$D$200,"&gt;="&amp;('1. Configuració'!$C$9+(26-1)*7)))</f>
        <v/>
      </c>
      <c r="AB12" s="28">
        <f>IF($A12="","",COUNTIFS('3. Registre'!$A$5:$A$200,$A12,'3. Registre'!$F$5:$F$200,"Aprovada",'3. Registre'!$C$5:$C$200,"&lt;="&amp;('1. Configuració'!$C$9+(27-1)*7+6),'3. Registre'!$D$5:$D$200,"&gt;="&amp;('1. Configuració'!$C$9+(27-1)*7)))</f>
        <v/>
      </c>
      <c r="AC12" s="28">
        <f>IF($A12="","",COUNTIFS('3. Registre'!$A$5:$A$200,$A12,'3. Registre'!$F$5:$F$200,"Aprovada",'3. Registre'!$C$5:$C$200,"&lt;="&amp;('1. Configuració'!$C$9+(28-1)*7+6),'3. Registre'!$D$5:$D$200,"&gt;="&amp;('1. Configuració'!$C$9+(28-1)*7)))</f>
        <v/>
      </c>
      <c r="AD12" s="28">
        <f>IF($A12="","",COUNTIFS('3. Registre'!$A$5:$A$200,$A12,'3. Registre'!$F$5:$F$200,"Aprovada",'3. Registre'!$C$5:$C$200,"&lt;="&amp;('1. Configuració'!$C$9+(29-1)*7+6),'3. Registre'!$D$5:$D$200,"&gt;="&amp;('1. Configuració'!$C$9+(29-1)*7)))</f>
        <v/>
      </c>
      <c r="AE12" s="28">
        <f>IF($A12="","",COUNTIFS('3. Registre'!$A$5:$A$200,$A12,'3. Registre'!$F$5:$F$200,"Aprovada",'3. Registre'!$C$5:$C$200,"&lt;="&amp;('1. Configuració'!$C$9+(30-1)*7+6),'3. Registre'!$D$5:$D$200,"&gt;="&amp;('1. Configuració'!$C$9+(30-1)*7)))</f>
        <v/>
      </c>
      <c r="AF12" s="28">
        <f>IF($A12="","",COUNTIFS('3. Registre'!$A$5:$A$200,$A12,'3. Registre'!$F$5:$F$200,"Aprovada",'3. Registre'!$C$5:$C$200,"&lt;="&amp;('1. Configuració'!$C$9+(31-1)*7+6),'3. Registre'!$D$5:$D$200,"&gt;="&amp;('1. Configuració'!$C$9+(31-1)*7)))</f>
        <v/>
      </c>
      <c r="AG12" s="28">
        <f>IF($A12="","",COUNTIFS('3. Registre'!$A$5:$A$200,$A12,'3. Registre'!$F$5:$F$200,"Aprovada",'3. Registre'!$C$5:$C$200,"&lt;="&amp;('1. Configuració'!$C$9+(32-1)*7+6),'3. Registre'!$D$5:$D$200,"&gt;="&amp;('1. Configuració'!$C$9+(32-1)*7)))</f>
        <v/>
      </c>
      <c r="AH12" s="28">
        <f>IF($A12="","",COUNTIFS('3. Registre'!$A$5:$A$200,$A12,'3. Registre'!$F$5:$F$200,"Aprovada",'3. Registre'!$C$5:$C$200,"&lt;="&amp;('1. Configuració'!$C$9+(33-1)*7+6),'3. Registre'!$D$5:$D$200,"&gt;="&amp;('1. Configuració'!$C$9+(33-1)*7)))</f>
        <v/>
      </c>
      <c r="AI12" s="28">
        <f>IF($A12="","",COUNTIFS('3. Registre'!$A$5:$A$200,$A12,'3. Registre'!$F$5:$F$200,"Aprovada",'3. Registre'!$C$5:$C$200,"&lt;="&amp;('1. Configuració'!$C$9+(34-1)*7+6),'3. Registre'!$D$5:$D$200,"&gt;="&amp;('1. Configuració'!$C$9+(34-1)*7)))</f>
        <v/>
      </c>
      <c r="AJ12" s="28">
        <f>IF($A12="","",COUNTIFS('3. Registre'!$A$5:$A$200,$A12,'3. Registre'!$F$5:$F$200,"Aprovada",'3. Registre'!$C$5:$C$200,"&lt;="&amp;('1. Configuració'!$C$9+(35-1)*7+6),'3. Registre'!$D$5:$D$200,"&gt;="&amp;('1. Configuració'!$C$9+(35-1)*7)))</f>
        <v/>
      </c>
      <c r="AK12" s="28">
        <f>IF($A12="","",COUNTIFS('3. Registre'!$A$5:$A$200,$A12,'3. Registre'!$F$5:$F$200,"Aprovada",'3. Registre'!$C$5:$C$200,"&lt;="&amp;('1. Configuració'!$C$9+(36-1)*7+6),'3. Registre'!$D$5:$D$200,"&gt;="&amp;('1. Configuració'!$C$9+(36-1)*7)))</f>
        <v/>
      </c>
      <c r="AL12" s="28">
        <f>IF($A12="","",COUNTIFS('3. Registre'!$A$5:$A$200,$A12,'3. Registre'!$F$5:$F$200,"Aprovada",'3. Registre'!$C$5:$C$200,"&lt;="&amp;('1. Configuració'!$C$9+(37-1)*7+6),'3. Registre'!$D$5:$D$200,"&gt;="&amp;('1. Configuració'!$C$9+(37-1)*7)))</f>
        <v/>
      </c>
      <c r="AM12" s="28">
        <f>IF($A12="","",COUNTIFS('3. Registre'!$A$5:$A$200,$A12,'3. Registre'!$F$5:$F$200,"Aprovada",'3. Registre'!$C$5:$C$200,"&lt;="&amp;('1. Configuració'!$C$9+(38-1)*7+6),'3. Registre'!$D$5:$D$200,"&gt;="&amp;('1. Configuració'!$C$9+(38-1)*7)))</f>
        <v/>
      </c>
      <c r="AN12" s="28">
        <f>IF($A12="","",COUNTIFS('3. Registre'!$A$5:$A$200,$A12,'3. Registre'!$F$5:$F$200,"Aprovada",'3. Registre'!$C$5:$C$200,"&lt;="&amp;('1. Configuració'!$C$9+(39-1)*7+6),'3. Registre'!$D$5:$D$200,"&gt;="&amp;('1. Configuració'!$C$9+(39-1)*7)))</f>
        <v/>
      </c>
      <c r="AO12" s="28">
        <f>IF($A12="","",COUNTIFS('3. Registre'!$A$5:$A$200,$A12,'3. Registre'!$F$5:$F$200,"Aprovada",'3. Registre'!$C$5:$C$200,"&lt;="&amp;('1. Configuració'!$C$9+(40-1)*7+6),'3. Registre'!$D$5:$D$200,"&gt;="&amp;('1. Configuració'!$C$9+(40-1)*7)))</f>
        <v/>
      </c>
      <c r="AP12" s="28">
        <f>IF($A12="","",COUNTIFS('3. Registre'!$A$5:$A$200,$A12,'3. Registre'!$F$5:$F$200,"Aprovada",'3. Registre'!$C$5:$C$200,"&lt;="&amp;('1. Configuració'!$C$9+(41-1)*7+6),'3. Registre'!$D$5:$D$200,"&gt;="&amp;('1. Configuració'!$C$9+(41-1)*7)))</f>
        <v/>
      </c>
      <c r="AQ12" s="28">
        <f>IF($A12="","",COUNTIFS('3. Registre'!$A$5:$A$200,$A12,'3. Registre'!$F$5:$F$200,"Aprovada",'3. Registre'!$C$5:$C$200,"&lt;="&amp;('1. Configuració'!$C$9+(42-1)*7+6),'3. Registre'!$D$5:$D$200,"&gt;="&amp;('1. Configuració'!$C$9+(42-1)*7)))</f>
        <v/>
      </c>
      <c r="AR12" s="28">
        <f>IF($A12="","",COUNTIFS('3. Registre'!$A$5:$A$200,$A12,'3. Registre'!$F$5:$F$200,"Aprovada",'3. Registre'!$C$5:$C$200,"&lt;="&amp;('1. Configuració'!$C$9+(43-1)*7+6),'3. Registre'!$D$5:$D$200,"&gt;="&amp;('1. Configuració'!$C$9+(43-1)*7)))</f>
        <v/>
      </c>
      <c r="AS12" s="28">
        <f>IF($A12="","",COUNTIFS('3. Registre'!$A$5:$A$200,$A12,'3. Registre'!$F$5:$F$200,"Aprovada",'3. Registre'!$C$5:$C$200,"&lt;="&amp;('1. Configuració'!$C$9+(44-1)*7+6),'3. Registre'!$D$5:$D$200,"&gt;="&amp;('1. Configuració'!$C$9+(44-1)*7)))</f>
        <v/>
      </c>
      <c r="AT12" s="28">
        <f>IF($A12="","",COUNTIFS('3. Registre'!$A$5:$A$200,$A12,'3. Registre'!$F$5:$F$200,"Aprovada",'3. Registre'!$C$5:$C$200,"&lt;="&amp;('1. Configuració'!$C$9+(45-1)*7+6),'3. Registre'!$D$5:$D$200,"&gt;="&amp;('1. Configuració'!$C$9+(45-1)*7)))</f>
        <v/>
      </c>
      <c r="AU12" s="28">
        <f>IF($A12="","",COUNTIFS('3. Registre'!$A$5:$A$200,$A12,'3. Registre'!$F$5:$F$200,"Aprovada",'3. Registre'!$C$5:$C$200,"&lt;="&amp;('1. Configuració'!$C$9+(46-1)*7+6),'3. Registre'!$D$5:$D$200,"&gt;="&amp;('1. Configuració'!$C$9+(46-1)*7)))</f>
        <v/>
      </c>
      <c r="AV12" s="28">
        <f>IF($A12="","",COUNTIFS('3. Registre'!$A$5:$A$200,$A12,'3. Registre'!$F$5:$F$200,"Aprovada",'3. Registre'!$C$5:$C$200,"&lt;="&amp;('1. Configuració'!$C$9+(47-1)*7+6),'3. Registre'!$D$5:$D$200,"&gt;="&amp;('1. Configuració'!$C$9+(47-1)*7)))</f>
        <v/>
      </c>
      <c r="AW12" s="28">
        <f>IF($A12="","",COUNTIFS('3. Registre'!$A$5:$A$200,$A12,'3. Registre'!$F$5:$F$200,"Aprovada",'3. Registre'!$C$5:$C$200,"&lt;="&amp;('1. Configuració'!$C$9+(48-1)*7+6),'3. Registre'!$D$5:$D$200,"&gt;="&amp;('1. Configuració'!$C$9+(48-1)*7)))</f>
        <v/>
      </c>
      <c r="AX12" s="28">
        <f>IF($A12="","",COUNTIFS('3. Registre'!$A$5:$A$200,$A12,'3. Registre'!$F$5:$F$200,"Aprovada",'3. Registre'!$C$5:$C$200,"&lt;="&amp;('1. Configuració'!$C$9+(49-1)*7+6),'3. Registre'!$D$5:$D$200,"&gt;="&amp;('1. Configuració'!$C$9+(49-1)*7)))</f>
        <v/>
      </c>
      <c r="AY12" s="28">
        <f>IF($A12="","",COUNTIFS('3. Registre'!$A$5:$A$200,$A12,'3. Registre'!$F$5:$F$200,"Aprovada",'3. Registre'!$C$5:$C$200,"&lt;="&amp;('1. Configuració'!$C$9+(50-1)*7+6),'3. Registre'!$D$5:$D$200,"&gt;="&amp;('1. Configuració'!$C$9+(50-1)*7)))</f>
        <v/>
      </c>
      <c r="AZ12" s="28">
        <f>IF($A12="","",COUNTIFS('3. Registre'!$A$5:$A$200,$A12,'3. Registre'!$F$5:$F$200,"Aprovada",'3. Registre'!$C$5:$C$200,"&lt;="&amp;('1. Configuració'!$C$9+(51-1)*7+6),'3. Registre'!$D$5:$D$200,"&gt;="&amp;('1. Configuració'!$C$9+(51-1)*7)))</f>
        <v/>
      </c>
      <c r="BA12" s="28">
        <f>IF($A12="","",COUNTIFS('3. Registre'!$A$5:$A$200,$A12,'3. Registre'!$F$5:$F$200,"Aprovada",'3. Registre'!$C$5:$C$200,"&lt;="&amp;('1. Configuració'!$C$9+(52-1)*7+6),'3. Registre'!$D$5:$D$200,"&gt;="&amp;('1. Configuració'!$C$9+(52-1)*7)))</f>
        <v/>
      </c>
    </row>
    <row r="13">
      <c r="A13" s="19">
        <f>IF('2. Empleats'!A13="","",'2. Empleats'!A13)</f>
        <v/>
      </c>
      <c r="B13" s="28">
        <f>IF($A13="","",COUNTIFS('3. Registre'!$A$5:$A$200,$A13,'3. Registre'!$F$5:$F$200,"Aprovada",'3. Registre'!$C$5:$C$200,"&lt;="&amp;('1. Configuració'!$C$9+(1-1)*7+6),'3. Registre'!$D$5:$D$200,"&gt;="&amp;('1. Configuració'!$C$9+(1-1)*7)))</f>
        <v/>
      </c>
      <c r="C13" s="28">
        <f>IF($A13="","",COUNTIFS('3. Registre'!$A$5:$A$200,$A13,'3. Registre'!$F$5:$F$200,"Aprovada",'3. Registre'!$C$5:$C$200,"&lt;="&amp;('1. Configuració'!$C$9+(2-1)*7+6),'3. Registre'!$D$5:$D$200,"&gt;="&amp;('1. Configuració'!$C$9+(2-1)*7)))</f>
        <v/>
      </c>
      <c r="D13" s="28">
        <f>IF($A13="","",COUNTIFS('3. Registre'!$A$5:$A$200,$A13,'3. Registre'!$F$5:$F$200,"Aprovada",'3. Registre'!$C$5:$C$200,"&lt;="&amp;('1. Configuració'!$C$9+(3-1)*7+6),'3. Registre'!$D$5:$D$200,"&gt;="&amp;('1. Configuració'!$C$9+(3-1)*7)))</f>
        <v/>
      </c>
      <c r="E13" s="28">
        <f>IF($A13="","",COUNTIFS('3. Registre'!$A$5:$A$200,$A13,'3. Registre'!$F$5:$F$200,"Aprovada",'3. Registre'!$C$5:$C$200,"&lt;="&amp;('1. Configuració'!$C$9+(4-1)*7+6),'3. Registre'!$D$5:$D$200,"&gt;="&amp;('1. Configuració'!$C$9+(4-1)*7)))</f>
        <v/>
      </c>
      <c r="F13" s="28">
        <f>IF($A13="","",COUNTIFS('3. Registre'!$A$5:$A$200,$A13,'3. Registre'!$F$5:$F$200,"Aprovada",'3. Registre'!$C$5:$C$200,"&lt;="&amp;('1. Configuració'!$C$9+(5-1)*7+6),'3. Registre'!$D$5:$D$200,"&gt;="&amp;('1. Configuració'!$C$9+(5-1)*7)))</f>
        <v/>
      </c>
      <c r="G13" s="28">
        <f>IF($A13="","",COUNTIFS('3. Registre'!$A$5:$A$200,$A13,'3. Registre'!$F$5:$F$200,"Aprovada",'3. Registre'!$C$5:$C$200,"&lt;="&amp;('1. Configuració'!$C$9+(6-1)*7+6),'3. Registre'!$D$5:$D$200,"&gt;="&amp;('1. Configuració'!$C$9+(6-1)*7)))</f>
        <v/>
      </c>
      <c r="H13" s="28">
        <f>IF($A13="","",COUNTIFS('3. Registre'!$A$5:$A$200,$A13,'3. Registre'!$F$5:$F$200,"Aprovada",'3. Registre'!$C$5:$C$200,"&lt;="&amp;('1. Configuració'!$C$9+(7-1)*7+6),'3. Registre'!$D$5:$D$200,"&gt;="&amp;('1. Configuració'!$C$9+(7-1)*7)))</f>
        <v/>
      </c>
      <c r="I13" s="28">
        <f>IF($A13="","",COUNTIFS('3. Registre'!$A$5:$A$200,$A13,'3. Registre'!$F$5:$F$200,"Aprovada",'3. Registre'!$C$5:$C$200,"&lt;="&amp;('1. Configuració'!$C$9+(8-1)*7+6),'3. Registre'!$D$5:$D$200,"&gt;="&amp;('1. Configuració'!$C$9+(8-1)*7)))</f>
        <v/>
      </c>
      <c r="J13" s="28">
        <f>IF($A13="","",COUNTIFS('3. Registre'!$A$5:$A$200,$A13,'3. Registre'!$F$5:$F$200,"Aprovada",'3. Registre'!$C$5:$C$200,"&lt;="&amp;('1. Configuració'!$C$9+(9-1)*7+6),'3. Registre'!$D$5:$D$200,"&gt;="&amp;('1. Configuració'!$C$9+(9-1)*7)))</f>
        <v/>
      </c>
      <c r="K13" s="28">
        <f>IF($A13="","",COUNTIFS('3. Registre'!$A$5:$A$200,$A13,'3. Registre'!$F$5:$F$200,"Aprovada",'3. Registre'!$C$5:$C$200,"&lt;="&amp;('1. Configuració'!$C$9+(10-1)*7+6),'3. Registre'!$D$5:$D$200,"&gt;="&amp;('1. Configuració'!$C$9+(10-1)*7)))</f>
        <v/>
      </c>
      <c r="L13" s="28">
        <f>IF($A13="","",COUNTIFS('3. Registre'!$A$5:$A$200,$A13,'3. Registre'!$F$5:$F$200,"Aprovada",'3. Registre'!$C$5:$C$200,"&lt;="&amp;('1. Configuració'!$C$9+(11-1)*7+6),'3. Registre'!$D$5:$D$200,"&gt;="&amp;('1. Configuració'!$C$9+(11-1)*7)))</f>
        <v/>
      </c>
      <c r="M13" s="28">
        <f>IF($A13="","",COUNTIFS('3. Registre'!$A$5:$A$200,$A13,'3. Registre'!$F$5:$F$200,"Aprovada",'3. Registre'!$C$5:$C$200,"&lt;="&amp;('1. Configuració'!$C$9+(12-1)*7+6),'3. Registre'!$D$5:$D$200,"&gt;="&amp;('1. Configuració'!$C$9+(12-1)*7)))</f>
        <v/>
      </c>
      <c r="N13" s="28">
        <f>IF($A13="","",COUNTIFS('3. Registre'!$A$5:$A$200,$A13,'3. Registre'!$F$5:$F$200,"Aprovada",'3. Registre'!$C$5:$C$200,"&lt;="&amp;('1. Configuració'!$C$9+(13-1)*7+6),'3. Registre'!$D$5:$D$200,"&gt;="&amp;('1. Configuració'!$C$9+(13-1)*7)))</f>
        <v/>
      </c>
      <c r="O13" s="28">
        <f>IF($A13="","",COUNTIFS('3. Registre'!$A$5:$A$200,$A13,'3. Registre'!$F$5:$F$200,"Aprovada",'3. Registre'!$C$5:$C$200,"&lt;="&amp;('1. Configuració'!$C$9+(14-1)*7+6),'3. Registre'!$D$5:$D$200,"&gt;="&amp;('1. Configuració'!$C$9+(14-1)*7)))</f>
        <v/>
      </c>
      <c r="P13" s="28">
        <f>IF($A13="","",COUNTIFS('3. Registre'!$A$5:$A$200,$A13,'3. Registre'!$F$5:$F$200,"Aprovada",'3. Registre'!$C$5:$C$200,"&lt;="&amp;('1. Configuració'!$C$9+(15-1)*7+6),'3. Registre'!$D$5:$D$200,"&gt;="&amp;('1. Configuració'!$C$9+(15-1)*7)))</f>
        <v/>
      </c>
      <c r="Q13" s="28">
        <f>IF($A13="","",COUNTIFS('3. Registre'!$A$5:$A$200,$A13,'3. Registre'!$F$5:$F$200,"Aprovada",'3. Registre'!$C$5:$C$200,"&lt;="&amp;('1. Configuració'!$C$9+(16-1)*7+6),'3. Registre'!$D$5:$D$200,"&gt;="&amp;('1. Configuració'!$C$9+(16-1)*7)))</f>
        <v/>
      </c>
      <c r="R13" s="28">
        <f>IF($A13="","",COUNTIFS('3. Registre'!$A$5:$A$200,$A13,'3. Registre'!$F$5:$F$200,"Aprovada",'3. Registre'!$C$5:$C$200,"&lt;="&amp;('1. Configuració'!$C$9+(17-1)*7+6),'3. Registre'!$D$5:$D$200,"&gt;="&amp;('1. Configuració'!$C$9+(17-1)*7)))</f>
        <v/>
      </c>
      <c r="S13" s="28">
        <f>IF($A13="","",COUNTIFS('3. Registre'!$A$5:$A$200,$A13,'3. Registre'!$F$5:$F$200,"Aprovada",'3. Registre'!$C$5:$C$200,"&lt;="&amp;('1. Configuració'!$C$9+(18-1)*7+6),'3. Registre'!$D$5:$D$200,"&gt;="&amp;('1. Configuració'!$C$9+(18-1)*7)))</f>
        <v/>
      </c>
      <c r="T13" s="28">
        <f>IF($A13="","",COUNTIFS('3. Registre'!$A$5:$A$200,$A13,'3. Registre'!$F$5:$F$200,"Aprovada",'3. Registre'!$C$5:$C$200,"&lt;="&amp;('1. Configuració'!$C$9+(19-1)*7+6),'3. Registre'!$D$5:$D$200,"&gt;="&amp;('1. Configuració'!$C$9+(19-1)*7)))</f>
        <v/>
      </c>
      <c r="U13" s="28">
        <f>IF($A13="","",COUNTIFS('3. Registre'!$A$5:$A$200,$A13,'3. Registre'!$F$5:$F$200,"Aprovada",'3. Registre'!$C$5:$C$200,"&lt;="&amp;('1. Configuració'!$C$9+(20-1)*7+6),'3. Registre'!$D$5:$D$200,"&gt;="&amp;('1. Configuració'!$C$9+(20-1)*7)))</f>
        <v/>
      </c>
      <c r="V13" s="28">
        <f>IF($A13="","",COUNTIFS('3. Registre'!$A$5:$A$200,$A13,'3. Registre'!$F$5:$F$200,"Aprovada",'3. Registre'!$C$5:$C$200,"&lt;="&amp;('1. Configuració'!$C$9+(21-1)*7+6),'3. Registre'!$D$5:$D$200,"&gt;="&amp;('1. Configuració'!$C$9+(21-1)*7)))</f>
        <v/>
      </c>
      <c r="W13" s="28">
        <f>IF($A13="","",COUNTIFS('3. Registre'!$A$5:$A$200,$A13,'3. Registre'!$F$5:$F$200,"Aprovada",'3. Registre'!$C$5:$C$200,"&lt;="&amp;('1. Configuració'!$C$9+(22-1)*7+6),'3. Registre'!$D$5:$D$200,"&gt;="&amp;('1. Configuració'!$C$9+(22-1)*7)))</f>
        <v/>
      </c>
      <c r="X13" s="28">
        <f>IF($A13="","",COUNTIFS('3. Registre'!$A$5:$A$200,$A13,'3. Registre'!$F$5:$F$200,"Aprovada",'3. Registre'!$C$5:$C$200,"&lt;="&amp;('1. Configuració'!$C$9+(23-1)*7+6),'3. Registre'!$D$5:$D$200,"&gt;="&amp;('1. Configuració'!$C$9+(23-1)*7)))</f>
        <v/>
      </c>
      <c r="Y13" s="28">
        <f>IF($A13="","",COUNTIFS('3. Registre'!$A$5:$A$200,$A13,'3. Registre'!$F$5:$F$200,"Aprovada",'3. Registre'!$C$5:$C$200,"&lt;="&amp;('1. Configuració'!$C$9+(24-1)*7+6),'3. Registre'!$D$5:$D$200,"&gt;="&amp;('1. Configuració'!$C$9+(24-1)*7)))</f>
        <v/>
      </c>
      <c r="Z13" s="28">
        <f>IF($A13="","",COUNTIFS('3. Registre'!$A$5:$A$200,$A13,'3. Registre'!$F$5:$F$200,"Aprovada",'3. Registre'!$C$5:$C$200,"&lt;="&amp;('1. Configuració'!$C$9+(25-1)*7+6),'3. Registre'!$D$5:$D$200,"&gt;="&amp;('1. Configuració'!$C$9+(25-1)*7)))</f>
        <v/>
      </c>
      <c r="AA13" s="28">
        <f>IF($A13="","",COUNTIFS('3. Registre'!$A$5:$A$200,$A13,'3. Registre'!$F$5:$F$200,"Aprovada",'3. Registre'!$C$5:$C$200,"&lt;="&amp;('1. Configuració'!$C$9+(26-1)*7+6),'3. Registre'!$D$5:$D$200,"&gt;="&amp;('1. Configuració'!$C$9+(26-1)*7)))</f>
        <v/>
      </c>
      <c r="AB13" s="28">
        <f>IF($A13="","",COUNTIFS('3. Registre'!$A$5:$A$200,$A13,'3. Registre'!$F$5:$F$200,"Aprovada",'3. Registre'!$C$5:$C$200,"&lt;="&amp;('1. Configuració'!$C$9+(27-1)*7+6),'3. Registre'!$D$5:$D$200,"&gt;="&amp;('1. Configuració'!$C$9+(27-1)*7)))</f>
        <v/>
      </c>
      <c r="AC13" s="28">
        <f>IF($A13="","",COUNTIFS('3. Registre'!$A$5:$A$200,$A13,'3. Registre'!$F$5:$F$200,"Aprovada",'3. Registre'!$C$5:$C$200,"&lt;="&amp;('1. Configuració'!$C$9+(28-1)*7+6),'3. Registre'!$D$5:$D$200,"&gt;="&amp;('1. Configuració'!$C$9+(28-1)*7)))</f>
        <v/>
      </c>
      <c r="AD13" s="28">
        <f>IF($A13="","",COUNTIFS('3. Registre'!$A$5:$A$200,$A13,'3. Registre'!$F$5:$F$200,"Aprovada",'3. Registre'!$C$5:$C$200,"&lt;="&amp;('1. Configuració'!$C$9+(29-1)*7+6),'3. Registre'!$D$5:$D$200,"&gt;="&amp;('1. Configuració'!$C$9+(29-1)*7)))</f>
        <v/>
      </c>
      <c r="AE13" s="28">
        <f>IF($A13="","",COUNTIFS('3. Registre'!$A$5:$A$200,$A13,'3. Registre'!$F$5:$F$200,"Aprovada",'3. Registre'!$C$5:$C$200,"&lt;="&amp;('1. Configuració'!$C$9+(30-1)*7+6),'3. Registre'!$D$5:$D$200,"&gt;="&amp;('1. Configuració'!$C$9+(30-1)*7)))</f>
        <v/>
      </c>
      <c r="AF13" s="28">
        <f>IF($A13="","",COUNTIFS('3. Registre'!$A$5:$A$200,$A13,'3. Registre'!$F$5:$F$200,"Aprovada",'3. Registre'!$C$5:$C$200,"&lt;="&amp;('1. Configuració'!$C$9+(31-1)*7+6),'3. Registre'!$D$5:$D$200,"&gt;="&amp;('1. Configuració'!$C$9+(31-1)*7)))</f>
        <v/>
      </c>
      <c r="AG13" s="28">
        <f>IF($A13="","",COUNTIFS('3. Registre'!$A$5:$A$200,$A13,'3. Registre'!$F$5:$F$200,"Aprovada",'3. Registre'!$C$5:$C$200,"&lt;="&amp;('1. Configuració'!$C$9+(32-1)*7+6),'3. Registre'!$D$5:$D$200,"&gt;="&amp;('1. Configuració'!$C$9+(32-1)*7)))</f>
        <v/>
      </c>
      <c r="AH13" s="28">
        <f>IF($A13="","",COUNTIFS('3. Registre'!$A$5:$A$200,$A13,'3. Registre'!$F$5:$F$200,"Aprovada",'3. Registre'!$C$5:$C$200,"&lt;="&amp;('1. Configuració'!$C$9+(33-1)*7+6),'3. Registre'!$D$5:$D$200,"&gt;="&amp;('1. Configuració'!$C$9+(33-1)*7)))</f>
        <v/>
      </c>
      <c r="AI13" s="28">
        <f>IF($A13="","",COUNTIFS('3. Registre'!$A$5:$A$200,$A13,'3. Registre'!$F$5:$F$200,"Aprovada",'3. Registre'!$C$5:$C$200,"&lt;="&amp;('1. Configuració'!$C$9+(34-1)*7+6),'3. Registre'!$D$5:$D$200,"&gt;="&amp;('1. Configuració'!$C$9+(34-1)*7)))</f>
        <v/>
      </c>
      <c r="AJ13" s="28">
        <f>IF($A13="","",COUNTIFS('3. Registre'!$A$5:$A$200,$A13,'3. Registre'!$F$5:$F$200,"Aprovada",'3. Registre'!$C$5:$C$200,"&lt;="&amp;('1. Configuració'!$C$9+(35-1)*7+6),'3. Registre'!$D$5:$D$200,"&gt;="&amp;('1. Configuració'!$C$9+(35-1)*7)))</f>
        <v/>
      </c>
      <c r="AK13" s="28">
        <f>IF($A13="","",COUNTIFS('3. Registre'!$A$5:$A$200,$A13,'3. Registre'!$F$5:$F$200,"Aprovada",'3. Registre'!$C$5:$C$200,"&lt;="&amp;('1. Configuració'!$C$9+(36-1)*7+6),'3. Registre'!$D$5:$D$200,"&gt;="&amp;('1. Configuració'!$C$9+(36-1)*7)))</f>
        <v/>
      </c>
      <c r="AL13" s="28">
        <f>IF($A13="","",COUNTIFS('3. Registre'!$A$5:$A$200,$A13,'3. Registre'!$F$5:$F$200,"Aprovada",'3. Registre'!$C$5:$C$200,"&lt;="&amp;('1. Configuració'!$C$9+(37-1)*7+6),'3. Registre'!$D$5:$D$200,"&gt;="&amp;('1. Configuració'!$C$9+(37-1)*7)))</f>
        <v/>
      </c>
      <c r="AM13" s="28">
        <f>IF($A13="","",COUNTIFS('3. Registre'!$A$5:$A$200,$A13,'3. Registre'!$F$5:$F$200,"Aprovada",'3. Registre'!$C$5:$C$200,"&lt;="&amp;('1. Configuració'!$C$9+(38-1)*7+6),'3. Registre'!$D$5:$D$200,"&gt;="&amp;('1. Configuració'!$C$9+(38-1)*7)))</f>
        <v/>
      </c>
      <c r="AN13" s="28">
        <f>IF($A13="","",COUNTIFS('3. Registre'!$A$5:$A$200,$A13,'3. Registre'!$F$5:$F$200,"Aprovada",'3. Registre'!$C$5:$C$200,"&lt;="&amp;('1. Configuració'!$C$9+(39-1)*7+6),'3. Registre'!$D$5:$D$200,"&gt;="&amp;('1. Configuració'!$C$9+(39-1)*7)))</f>
        <v/>
      </c>
      <c r="AO13" s="28">
        <f>IF($A13="","",COUNTIFS('3. Registre'!$A$5:$A$200,$A13,'3. Registre'!$F$5:$F$200,"Aprovada",'3. Registre'!$C$5:$C$200,"&lt;="&amp;('1. Configuració'!$C$9+(40-1)*7+6),'3. Registre'!$D$5:$D$200,"&gt;="&amp;('1. Configuració'!$C$9+(40-1)*7)))</f>
        <v/>
      </c>
      <c r="AP13" s="28">
        <f>IF($A13="","",COUNTIFS('3. Registre'!$A$5:$A$200,$A13,'3. Registre'!$F$5:$F$200,"Aprovada",'3. Registre'!$C$5:$C$200,"&lt;="&amp;('1. Configuració'!$C$9+(41-1)*7+6),'3. Registre'!$D$5:$D$200,"&gt;="&amp;('1. Configuració'!$C$9+(41-1)*7)))</f>
        <v/>
      </c>
      <c r="AQ13" s="28">
        <f>IF($A13="","",COUNTIFS('3. Registre'!$A$5:$A$200,$A13,'3. Registre'!$F$5:$F$200,"Aprovada",'3. Registre'!$C$5:$C$200,"&lt;="&amp;('1. Configuració'!$C$9+(42-1)*7+6),'3. Registre'!$D$5:$D$200,"&gt;="&amp;('1. Configuració'!$C$9+(42-1)*7)))</f>
        <v/>
      </c>
      <c r="AR13" s="28">
        <f>IF($A13="","",COUNTIFS('3. Registre'!$A$5:$A$200,$A13,'3. Registre'!$F$5:$F$200,"Aprovada",'3. Registre'!$C$5:$C$200,"&lt;="&amp;('1. Configuració'!$C$9+(43-1)*7+6),'3. Registre'!$D$5:$D$200,"&gt;="&amp;('1. Configuració'!$C$9+(43-1)*7)))</f>
        <v/>
      </c>
      <c r="AS13" s="28">
        <f>IF($A13="","",COUNTIFS('3. Registre'!$A$5:$A$200,$A13,'3. Registre'!$F$5:$F$200,"Aprovada",'3. Registre'!$C$5:$C$200,"&lt;="&amp;('1. Configuració'!$C$9+(44-1)*7+6),'3. Registre'!$D$5:$D$200,"&gt;="&amp;('1. Configuració'!$C$9+(44-1)*7)))</f>
        <v/>
      </c>
      <c r="AT13" s="28">
        <f>IF($A13="","",COUNTIFS('3. Registre'!$A$5:$A$200,$A13,'3. Registre'!$F$5:$F$200,"Aprovada",'3. Registre'!$C$5:$C$200,"&lt;="&amp;('1. Configuració'!$C$9+(45-1)*7+6),'3. Registre'!$D$5:$D$200,"&gt;="&amp;('1. Configuració'!$C$9+(45-1)*7)))</f>
        <v/>
      </c>
      <c r="AU13" s="28">
        <f>IF($A13="","",COUNTIFS('3. Registre'!$A$5:$A$200,$A13,'3. Registre'!$F$5:$F$200,"Aprovada",'3. Registre'!$C$5:$C$200,"&lt;="&amp;('1. Configuració'!$C$9+(46-1)*7+6),'3. Registre'!$D$5:$D$200,"&gt;="&amp;('1. Configuració'!$C$9+(46-1)*7)))</f>
        <v/>
      </c>
      <c r="AV13" s="28">
        <f>IF($A13="","",COUNTIFS('3. Registre'!$A$5:$A$200,$A13,'3. Registre'!$F$5:$F$200,"Aprovada",'3. Registre'!$C$5:$C$200,"&lt;="&amp;('1. Configuració'!$C$9+(47-1)*7+6),'3. Registre'!$D$5:$D$200,"&gt;="&amp;('1. Configuració'!$C$9+(47-1)*7)))</f>
        <v/>
      </c>
      <c r="AW13" s="28">
        <f>IF($A13="","",COUNTIFS('3. Registre'!$A$5:$A$200,$A13,'3. Registre'!$F$5:$F$200,"Aprovada",'3. Registre'!$C$5:$C$200,"&lt;="&amp;('1. Configuració'!$C$9+(48-1)*7+6),'3. Registre'!$D$5:$D$200,"&gt;="&amp;('1. Configuració'!$C$9+(48-1)*7)))</f>
        <v/>
      </c>
      <c r="AX13" s="28">
        <f>IF($A13="","",COUNTIFS('3. Registre'!$A$5:$A$200,$A13,'3. Registre'!$F$5:$F$200,"Aprovada",'3. Registre'!$C$5:$C$200,"&lt;="&amp;('1. Configuració'!$C$9+(49-1)*7+6),'3. Registre'!$D$5:$D$200,"&gt;="&amp;('1. Configuració'!$C$9+(49-1)*7)))</f>
        <v/>
      </c>
      <c r="AY13" s="28">
        <f>IF($A13="","",COUNTIFS('3. Registre'!$A$5:$A$200,$A13,'3. Registre'!$F$5:$F$200,"Aprovada",'3. Registre'!$C$5:$C$200,"&lt;="&amp;('1. Configuració'!$C$9+(50-1)*7+6),'3. Registre'!$D$5:$D$200,"&gt;="&amp;('1. Configuració'!$C$9+(50-1)*7)))</f>
        <v/>
      </c>
      <c r="AZ13" s="28">
        <f>IF($A13="","",COUNTIFS('3. Registre'!$A$5:$A$200,$A13,'3. Registre'!$F$5:$F$200,"Aprovada",'3. Registre'!$C$5:$C$200,"&lt;="&amp;('1. Configuració'!$C$9+(51-1)*7+6),'3. Registre'!$D$5:$D$200,"&gt;="&amp;('1. Configuració'!$C$9+(51-1)*7)))</f>
        <v/>
      </c>
      <c r="BA13" s="28">
        <f>IF($A13="","",COUNTIFS('3. Registre'!$A$5:$A$200,$A13,'3. Registre'!$F$5:$F$200,"Aprovada",'3. Registre'!$C$5:$C$200,"&lt;="&amp;('1. Configuració'!$C$9+(52-1)*7+6),'3. Registre'!$D$5:$D$200,"&gt;="&amp;('1. Configuració'!$C$9+(52-1)*7)))</f>
        <v/>
      </c>
    </row>
    <row r="14">
      <c r="A14" s="19">
        <f>IF('2. Empleats'!A14="","",'2. Empleats'!A14)</f>
        <v/>
      </c>
      <c r="B14" s="28">
        <f>IF($A14="","",COUNTIFS('3. Registre'!$A$5:$A$200,$A14,'3. Registre'!$F$5:$F$200,"Aprovada",'3. Registre'!$C$5:$C$200,"&lt;="&amp;('1. Configuració'!$C$9+(1-1)*7+6),'3. Registre'!$D$5:$D$200,"&gt;="&amp;('1. Configuració'!$C$9+(1-1)*7)))</f>
        <v/>
      </c>
      <c r="C14" s="28">
        <f>IF($A14="","",COUNTIFS('3. Registre'!$A$5:$A$200,$A14,'3. Registre'!$F$5:$F$200,"Aprovada",'3. Registre'!$C$5:$C$200,"&lt;="&amp;('1. Configuració'!$C$9+(2-1)*7+6),'3. Registre'!$D$5:$D$200,"&gt;="&amp;('1. Configuració'!$C$9+(2-1)*7)))</f>
        <v/>
      </c>
      <c r="D14" s="28">
        <f>IF($A14="","",COUNTIFS('3. Registre'!$A$5:$A$200,$A14,'3. Registre'!$F$5:$F$200,"Aprovada",'3. Registre'!$C$5:$C$200,"&lt;="&amp;('1. Configuració'!$C$9+(3-1)*7+6),'3. Registre'!$D$5:$D$200,"&gt;="&amp;('1. Configuració'!$C$9+(3-1)*7)))</f>
        <v/>
      </c>
      <c r="E14" s="28">
        <f>IF($A14="","",COUNTIFS('3. Registre'!$A$5:$A$200,$A14,'3. Registre'!$F$5:$F$200,"Aprovada",'3. Registre'!$C$5:$C$200,"&lt;="&amp;('1. Configuració'!$C$9+(4-1)*7+6),'3. Registre'!$D$5:$D$200,"&gt;="&amp;('1. Configuració'!$C$9+(4-1)*7)))</f>
        <v/>
      </c>
      <c r="F14" s="28">
        <f>IF($A14="","",COUNTIFS('3. Registre'!$A$5:$A$200,$A14,'3. Registre'!$F$5:$F$200,"Aprovada",'3. Registre'!$C$5:$C$200,"&lt;="&amp;('1. Configuració'!$C$9+(5-1)*7+6),'3. Registre'!$D$5:$D$200,"&gt;="&amp;('1. Configuració'!$C$9+(5-1)*7)))</f>
        <v/>
      </c>
      <c r="G14" s="28">
        <f>IF($A14="","",COUNTIFS('3. Registre'!$A$5:$A$200,$A14,'3. Registre'!$F$5:$F$200,"Aprovada",'3. Registre'!$C$5:$C$200,"&lt;="&amp;('1. Configuració'!$C$9+(6-1)*7+6),'3. Registre'!$D$5:$D$200,"&gt;="&amp;('1. Configuració'!$C$9+(6-1)*7)))</f>
        <v/>
      </c>
      <c r="H14" s="28">
        <f>IF($A14="","",COUNTIFS('3. Registre'!$A$5:$A$200,$A14,'3. Registre'!$F$5:$F$200,"Aprovada",'3. Registre'!$C$5:$C$200,"&lt;="&amp;('1. Configuració'!$C$9+(7-1)*7+6),'3. Registre'!$D$5:$D$200,"&gt;="&amp;('1. Configuració'!$C$9+(7-1)*7)))</f>
        <v/>
      </c>
      <c r="I14" s="28">
        <f>IF($A14="","",COUNTIFS('3. Registre'!$A$5:$A$200,$A14,'3. Registre'!$F$5:$F$200,"Aprovada",'3. Registre'!$C$5:$C$200,"&lt;="&amp;('1. Configuració'!$C$9+(8-1)*7+6),'3. Registre'!$D$5:$D$200,"&gt;="&amp;('1. Configuració'!$C$9+(8-1)*7)))</f>
        <v/>
      </c>
      <c r="J14" s="28">
        <f>IF($A14="","",COUNTIFS('3. Registre'!$A$5:$A$200,$A14,'3. Registre'!$F$5:$F$200,"Aprovada",'3. Registre'!$C$5:$C$200,"&lt;="&amp;('1. Configuració'!$C$9+(9-1)*7+6),'3. Registre'!$D$5:$D$200,"&gt;="&amp;('1. Configuració'!$C$9+(9-1)*7)))</f>
        <v/>
      </c>
      <c r="K14" s="28">
        <f>IF($A14="","",COUNTIFS('3. Registre'!$A$5:$A$200,$A14,'3. Registre'!$F$5:$F$200,"Aprovada",'3. Registre'!$C$5:$C$200,"&lt;="&amp;('1. Configuració'!$C$9+(10-1)*7+6),'3. Registre'!$D$5:$D$200,"&gt;="&amp;('1. Configuració'!$C$9+(10-1)*7)))</f>
        <v/>
      </c>
      <c r="L14" s="28">
        <f>IF($A14="","",COUNTIFS('3. Registre'!$A$5:$A$200,$A14,'3. Registre'!$F$5:$F$200,"Aprovada",'3. Registre'!$C$5:$C$200,"&lt;="&amp;('1. Configuració'!$C$9+(11-1)*7+6),'3. Registre'!$D$5:$D$200,"&gt;="&amp;('1. Configuració'!$C$9+(11-1)*7)))</f>
        <v/>
      </c>
      <c r="M14" s="28">
        <f>IF($A14="","",COUNTIFS('3. Registre'!$A$5:$A$200,$A14,'3. Registre'!$F$5:$F$200,"Aprovada",'3. Registre'!$C$5:$C$200,"&lt;="&amp;('1. Configuració'!$C$9+(12-1)*7+6),'3. Registre'!$D$5:$D$200,"&gt;="&amp;('1. Configuració'!$C$9+(12-1)*7)))</f>
        <v/>
      </c>
      <c r="N14" s="28">
        <f>IF($A14="","",COUNTIFS('3. Registre'!$A$5:$A$200,$A14,'3. Registre'!$F$5:$F$200,"Aprovada",'3. Registre'!$C$5:$C$200,"&lt;="&amp;('1. Configuració'!$C$9+(13-1)*7+6),'3. Registre'!$D$5:$D$200,"&gt;="&amp;('1. Configuració'!$C$9+(13-1)*7)))</f>
        <v/>
      </c>
      <c r="O14" s="28">
        <f>IF($A14="","",COUNTIFS('3. Registre'!$A$5:$A$200,$A14,'3. Registre'!$F$5:$F$200,"Aprovada",'3. Registre'!$C$5:$C$200,"&lt;="&amp;('1. Configuració'!$C$9+(14-1)*7+6),'3. Registre'!$D$5:$D$200,"&gt;="&amp;('1. Configuració'!$C$9+(14-1)*7)))</f>
        <v/>
      </c>
      <c r="P14" s="28">
        <f>IF($A14="","",COUNTIFS('3. Registre'!$A$5:$A$200,$A14,'3. Registre'!$F$5:$F$200,"Aprovada",'3. Registre'!$C$5:$C$200,"&lt;="&amp;('1. Configuració'!$C$9+(15-1)*7+6),'3. Registre'!$D$5:$D$200,"&gt;="&amp;('1. Configuració'!$C$9+(15-1)*7)))</f>
        <v/>
      </c>
      <c r="Q14" s="28">
        <f>IF($A14="","",COUNTIFS('3. Registre'!$A$5:$A$200,$A14,'3. Registre'!$F$5:$F$200,"Aprovada",'3. Registre'!$C$5:$C$200,"&lt;="&amp;('1. Configuració'!$C$9+(16-1)*7+6),'3. Registre'!$D$5:$D$200,"&gt;="&amp;('1. Configuració'!$C$9+(16-1)*7)))</f>
        <v/>
      </c>
      <c r="R14" s="28">
        <f>IF($A14="","",COUNTIFS('3. Registre'!$A$5:$A$200,$A14,'3. Registre'!$F$5:$F$200,"Aprovada",'3. Registre'!$C$5:$C$200,"&lt;="&amp;('1. Configuració'!$C$9+(17-1)*7+6),'3. Registre'!$D$5:$D$200,"&gt;="&amp;('1. Configuració'!$C$9+(17-1)*7)))</f>
        <v/>
      </c>
      <c r="S14" s="28">
        <f>IF($A14="","",COUNTIFS('3. Registre'!$A$5:$A$200,$A14,'3. Registre'!$F$5:$F$200,"Aprovada",'3. Registre'!$C$5:$C$200,"&lt;="&amp;('1. Configuració'!$C$9+(18-1)*7+6),'3. Registre'!$D$5:$D$200,"&gt;="&amp;('1. Configuració'!$C$9+(18-1)*7)))</f>
        <v/>
      </c>
      <c r="T14" s="28">
        <f>IF($A14="","",COUNTIFS('3. Registre'!$A$5:$A$200,$A14,'3. Registre'!$F$5:$F$200,"Aprovada",'3. Registre'!$C$5:$C$200,"&lt;="&amp;('1. Configuració'!$C$9+(19-1)*7+6),'3. Registre'!$D$5:$D$200,"&gt;="&amp;('1. Configuració'!$C$9+(19-1)*7)))</f>
        <v/>
      </c>
      <c r="U14" s="28">
        <f>IF($A14="","",COUNTIFS('3. Registre'!$A$5:$A$200,$A14,'3. Registre'!$F$5:$F$200,"Aprovada",'3. Registre'!$C$5:$C$200,"&lt;="&amp;('1. Configuració'!$C$9+(20-1)*7+6),'3. Registre'!$D$5:$D$200,"&gt;="&amp;('1. Configuració'!$C$9+(20-1)*7)))</f>
        <v/>
      </c>
      <c r="V14" s="28">
        <f>IF($A14="","",COUNTIFS('3. Registre'!$A$5:$A$200,$A14,'3. Registre'!$F$5:$F$200,"Aprovada",'3. Registre'!$C$5:$C$200,"&lt;="&amp;('1. Configuració'!$C$9+(21-1)*7+6),'3. Registre'!$D$5:$D$200,"&gt;="&amp;('1. Configuració'!$C$9+(21-1)*7)))</f>
        <v/>
      </c>
      <c r="W14" s="28">
        <f>IF($A14="","",COUNTIFS('3. Registre'!$A$5:$A$200,$A14,'3. Registre'!$F$5:$F$200,"Aprovada",'3. Registre'!$C$5:$C$200,"&lt;="&amp;('1. Configuració'!$C$9+(22-1)*7+6),'3. Registre'!$D$5:$D$200,"&gt;="&amp;('1. Configuració'!$C$9+(22-1)*7)))</f>
        <v/>
      </c>
      <c r="X14" s="28">
        <f>IF($A14="","",COUNTIFS('3. Registre'!$A$5:$A$200,$A14,'3. Registre'!$F$5:$F$200,"Aprovada",'3. Registre'!$C$5:$C$200,"&lt;="&amp;('1. Configuració'!$C$9+(23-1)*7+6),'3. Registre'!$D$5:$D$200,"&gt;="&amp;('1. Configuració'!$C$9+(23-1)*7)))</f>
        <v/>
      </c>
      <c r="Y14" s="28">
        <f>IF($A14="","",COUNTIFS('3. Registre'!$A$5:$A$200,$A14,'3. Registre'!$F$5:$F$200,"Aprovada",'3. Registre'!$C$5:$C$200,"&lt;="&amp;('1. Configuració'!$C$9+(24-1)*7+6),'3. Registre'!$D$5:$D$200,"&gt;="&amp;('1. Configuració'!$C$9+(24-1)*7)))</f>
        <v/>
      </c>
      <c r="Z14" s="28">
        <f>IF($A14="","",COUNTIFS('3. Registre'!$A$5:$A$200,$A14,'3. Registre'!$F$5:$F$200,"Aprovada",'3. Registre'!$C$5:$C$200,"&lt;="&amp;('1. Configuració'!$C$9+(25-1)*7+6),'3. Registre'!$D$5:$D$200,"&gt;="&amp;('1. Configuració'!$C$9+(25-1)*7)))</f>
        <v/>
      </c>
      <c r="AA14" s="28">
        <f>IF($A14="","",COUNTIFS('3. Registre'!$A$5:$A$200,$A14,'3. Registre'!$F$5:$F$200,"Aprovada",'3. Registre'!$C$5:$C$200,"&lt;="&amp;('1. Configuració'!$C$9+(26-1)*7+6),'3. Registre'!$D$5:$D$200,"&gt;="&amp;('1. Configuració'!$C$9+(26-1)*7)))</f>
        <v/>
      </c>
      <c r="AB14" s="28">
        <f>IF($A14="","",COUNTIFS('3. Registre'!$A$5:$A$200,$A14,'3. Registre'!$F$5:$F$200,"Aprovada",'3. Registre'!$C$5:$C$200,"&lt;="&amp;('1. Configuració'!$C$9+(27-1)*7+6),'3. Registre'!$D$5:$D$200,"&gt;="&amp;('1. Configuració'!$C$9+(27-1)*7)))</f>
        <v/>
      </c>
      <c r="AC14" s="28">
        <f>IF($A14="","",COUNTIFS('3. Registre'!$A$5:$A$200,$A14,'3. Registre'!$F$5:$F$200,"Aprovada",'3. Registre'!$C$5:$C$200,"&lt;="&amp;('1. Configuració'!$C$9+(28-1)*7+6),'3. Registre'!$D$5:$D$200,"&gt;="&amp;('1. Configuració'!$C$9+(28-1)*7)))</f>
        <v/>
      </c>
      <c r="AD14" s="28">
        <f>IF($A14="","",COUNTIFS('3. Registre'!$A$5:$A$200,$A14,'3. Registre'!$F$5:$F$200,"Aprovada",'3. Registre'!$C$5:$C$200,"&lt;="&amp;('1. Configuració'!$C$9+(29-1)*7+6),'3. Registre'!$D$5:$D$200,"&gt;="&amp;('1. Configuració'!$C$9+(29-1)*7)))</f>
        <v/>
      </c>
      <c r="AE14" s="28">
        <f>IF($A14="","",COUNTIFS('3. Registre'!$A$5:$A$200,$A14,'3. Registre'!$F$5:$F$200,"Aprovada",'3. Registre'!$C$5:$C$200,"&lt;="&amp;('1. Configuració'!$C$9+(30-1)*7+6),'3. Registre'!$D$5:$D$200,"&gt;="&amp;('1. Configuració'!$C$9+(30-1)*7)))</f>
        <v/>
      </c>
      <c r="AF14" s="28">
        <f>IF($A14="","",COUNTIFS('3. Registre'!$A$5:$A$200,$A14,'3. Registre'!$F$5:$F$200,"Aprovada",'3. Registre'!$C$5:$C$200,"&lt;="&amp;('1. Configuració'!$C$9+(31-1)*7+6),'3. Registre'!$D$5:$D$200,"&gt;="&amp;('1. Configuració'!$C$9+(31-1)*7)))</f>
        <v/>
      </c>
      <c r="AG14" s="28">
        <f>IF($A14="","",COUNTIFS('3. Registre'!$A$5:$A$200,$A14,'3. Registre'!$F$5:$F$200,"Aprovada",'3. Registre'!$C$5:$C$200,"&lt;="&amp;('1. Configuració'!$C$9+(32-1)*7+6),'3. Registre'!$D$5:$D$200,"&gt;="&amp;('1. Configuració'!$C$9+(32-1)*7)))</f>
        <v/>
      </c>
      <c r="AH14" s="28">
        <f>IF($A14="","",COUNTIFS('3. Registre'!$A$5:$A$200,$A14,'3. Registre'!$F$5:$F$200,"Aprovada",'3. Registre'!$C$5:$C$200,"&lt;="&amp;('1. Configuració'!$C$9+(33-1)*7+6),'3. Registre'!$D$5:$D$200,"&gt;="&amp;('1. Configuració'!$C$9+(33-1)*7)))</f>
        <v/>
      </c>
      <c r="AI14" s="28">
        <f>IF($A14="","",COUNTIFS('3. Registre'!$A$5:$A$200,$A14,'3. Registre'!$F$5:$F$200,"Aprovada",'3. Registre'!$C$5:$C$200,"&lt;="&amp;('1. Configuració'!$C$9+(34-1)*7+6),'3. Registre'!$D$5:$D$200,"&gt;="&amp;('1. Configuració'!$C$9+(34-1)*7)))</f>
        <v/>
      </c>
      <c r="AJ14" s="28">
        <f>IF($A14="","",COUNTIFS('3. Registre'!$A$5:$A$200,$A14,'3. Registre'!$F$5:$F$200,"Aprovada",'3. Registre'!$C$5:$C$200,"&lt;="&amp;('1. Configuració'!$C$9+(35-1)*7+6),'3. Registre'!$D$5:$D$200,"&gt;="&amp;('1. Configuració'!$C$9+(35-1)*7)))</f>
        <v/>
      </c>
      <c r="AK14" s="28">
        <f>IF($A14="","",COUNTIFS('3. Registre'!$A$5:$A$200,$A14,'3. Registre'!$F$5:$F$200,"Aprovada",'3. Registre'!$C$5:$C$200,"&lt;="&amp;('1. Configuració'!$C$9+(36-1)*7+6),'3. Registre'!$D$5:$D$200,"&gt;="&amp;('1. Configuració'!$C$9+(36-1)*7)))</f>
        <v/>
      </c>
      <c r="AL14" s="28">
        <f>IF($A14="","",COUNTIFS('3. Registre'!$A$5:$A$200,$A14,'3. Registre'!$F$5:$F$200,"Aprovada",'3. Registre'!$C$5:$C$200,"&lt;="&amp;('1. Configuració'!$C$9+(37-1)*7+6),'3. Registre'!$D$5:$D$200,"&gt;="&amp;('1. Configuració'!$C$9+(37-1)*7)))</f>
        <v/>
      </c>
      <c r="AM14" s="28">
        <f>IF($A14="","",COUNTIFS('3. Registre'!$A$5:$A$200,$A14,'3. Registre'!$F$5:$F$200,"Aprovada",'3. Registre'!$C$5:$C$200,"&lt;="&amp;('1. Configuració'!$C$9+(38-1)*7+6),'3. Registre'!$D$5:$D$200,"&gt;="&amp;('1. Configuració'!$C$9+(38-1)*7)))</f>
        <v/>
      </c>
      <c r="AN14" s="28">
        <f>IF($A14="","",COUNTIFS('3. Registre'!$A$5:$A$200,$A14,'3. Registre'!$F$5:$F$200,"Aprovada",'3. Registre'!$C$5:$C$200,"&lt;="&amp;('1. Configuració'!$C$9+(39-1)*7+6),'3. Registre'!$D$5:$D$200,"&gt;="&amp;('1. Configuració'!$C$9+(39-1)*7)))</f>
        <v/>
      </c>
      <c r="AO14" s="28">
        <f>IF($A14="","",COUNTIFS('3. Registre'!$A$5:$A$200,$A14,'3. Registre'!$F$5:$F$200,"Aprovada",'3. Registre'!$C$5:$C$200,"&lt;="&amp;('1. Configuració'!$C$9+(40-1)*7+6),'3. Registre'!$D$5:$D$200,"&gt;="&amp;('1. Configuració'!$C$9+(40-1)*7)))</f>
        <v/>
      </c>
      <c r="AP14" s="28">
        <f>IF($A14="","",COUNTIFS('3. Registre'!$A$5:$A$200,$A14,'3. Registre'!$F$5:$F$200,"Aprovada",'3. Registre'!$C$5:$C$200,"&lt;="&amp;('1. Configuració'!$C$9+(41-1)*7+6),'3. Registre'!$D$5:$D$200,"&gt;="&amp;('1. Configuració'!$C$9+(41-1)*7)))</f>
        <v/>
      </c>
      <c r="AQ14" s="28">
        <f>IF($A14="","",COUNTIFS('3. Registre'!$A$5:$A$200,$A14,'3. Registre'!$F$5:$F$200,"Aprovada",'3. Registre'!$C$5:$C$200,"&lt;="&amp;('1. Configuració'!$C$9+(42-1)*7+6),'3. Registre'!$D$5:$D$200,"&gt;="&amp;('1. Configuració'!$C$9+(42-1)*7)))</f>
        <v/>
      </c>
      <c r="AR14" s="28">
        <f>IF($A14="","",COUNTIFS('3. Registre'!$A$5:$A$200,$A14,'3. Registre'!$F$5:$F$200,"Aprovada",'3. Registre'!$C$5:$C$200,"&lt;="&amp;('1. Configuració'!$C$9+(43-1)*7+6),'3. Registre'!$D$5:$D$200,"&gt;="&amp;('1. Configuració'!$C$9+(43-1)*7)))</f>
        <v/>
      </c>
      <c r="AS14" s="28">
        <f>IF($A14="","",COUNTIFS('3. Registre'!$A$5:$A$200,$A14,'3. Registre'!$F$5:$F$200,"Aprovada",'3. Registre'!$C$5:$C$200,"&lt;="&amp;('1. Configuració'!$C$9+(44-1)*7+6),'3. Registre'!$D$5:$D$200,"&gt;="&amp;('1. Configuració'!$C$9+(44-1)*7)))</f>
        <v/>
      </c>
      <c r="AT14" s="28">
        <f>IF($A14="","",COUNTIFS('3. Registre'!$A$5:$A$200,$A14,'3. Registre'!$F$5:$F$200,"Aprovada",'3. Registre'!$C$5:$C$200,"&lt;="&amp;('1. Configuració'!$C$9+(45-1)*7+6),'3. Registre'!$D$5:$D$200,"&gt;="&amp;('1. Configuració'!$C$9+(45-1)*7)))</f>
        <v/>
      </c>
      <c r="AU14" s="28">
        <f>IF($A14="","",COUNTIFS('3. Registre'!$A$5:$A$200,$A14,'3. Registre'!$F$5:$F$200,"Aprovada",'3. Registre'!$C$5:$C$200,"&lt;="&amp;('1. Configuració'!$C$9+(46-1)*7+6),'3. Registre'!$D$5:$D$200,"&gt;="&amp;('1. Configuració'!$C$9+(46-1)*7)))</f>
        <v/>
      </c>
      <c r="AV14" s="28">
        <f>IF($A14="","",COUNTIFS('3. Registre'!$A$5:$A$200,$A14,'3. Registre'!$F$5:$F$200,"Aprovada",'3. Registre'!$C$5:$C$200,"&lt;="&amp;('1. Configuració'!$C$9+(47-1)*7+6),'3. Registre'!$D$5:$D$200,"&gt;="&amp;('1. Configuració'!$C$9+(47-1)*7)))</f>
        <v/>
      </c>
      <c r="AW14" s="28">
        <f>IF($A14="","",COUNTIFS('3. Registre'!$A$5:$A$200,$A14,'3. Registre'!$F$5:$F$200,"Aprovada",'3. Registre'!$C$5:$C$200,"&lt;="&amp;('1. Configuració'!$C$9+(48-1)*7+6),'3. Registre'!$D$5:$D$200,"&gt;="&amp;('1. Configuració'!$C$9+(48-1)*7)))</f>
        <v/>
      </c>
      <c r="AX14" s="28">
        <f>IF($A14="","",COUNTIFS('3. Registre'!$A$5:$A$200,$A14,'3. Registre'!$F$5:$F$200,"Aprovada",'3. Registre'!$C$5:$C$200,"&lt;="&amp;('1. Configuració'!$C$9+(49-1)*7+6),'3. Registre'!$D$5:$D$200,"&gt;="&amp;('1. Configuració'!$C$9+(49-1)*7)))</f>
        <v/>
      </c>
      <c r="AY14" s="28">
        <f>IF($A14="","",COUNTIFS('3. Registre'!$A$5:$A$200,$A14,'3. Registre'!$F$5:$F$200,"Aprovada",'3. Registre'!$C$5:$C$200,"&lt;="&amp;('1. Configuració'!$C$9+(50-1)*7+6),'3. Registre'!$D$5:$D$200,"&gt;="&amp;('1. Configuració'!$C$9+(50-1)*7)))</f>
        <v/>
      </c>
      <c r="AZ14" s="28">
        <f>IF($A14="","",COUNTIFS('3. Registre'!$A$5:$A$200,$A14,'3. Registre'!$F$5:$F$200,"Aprovada",'3. Registre'!$C$5:$C$200,"&lt;="&amp;('1. Configuració'!$C$9+(51-1)*7+6),'3. Registre'!$D$5:$D$200,"&gt;="&amp;('1. Configuració'!$C$9+(51-1)*7)))</f>
        <v/>
      </c>
      <c r="BA14" s="28">
        <f>IF($A14="","",COUNTIFS('3. Registre'!$A$5:$A$200,$A14,'3. Registre'!$F$5:$F$200,"Aprovada",'3. Registre'!$C$5:$C$200,"&lt;="&amp;('1. Configuració'!$C$9+(52-1)*7+6),'3. Registre'!$D$5:$D$200,"&gt;="&amp;('1. Configuració'!$C$9+(52-1)*7)))</f>
        <v/>
      </c>
    </row>
    <row r="15">
      <c r="A15" s="19">
        <f>IF('2. Empleats'!A15="","",'2. Empleats'!A15)</f>
        <v/>
      </c>
      <c r="B15" s="28">
        <f>IF($A15="","",COUNTIFS('3. Registre'!$A$5:$A$200,$A15,'3. Registre'!$F$5:$F$200,"Aprovada",'3. Registre'!$C$5:$C$200,"&lt;="&amp;('1. Configuració'!$C$9+(1-1)*7+6),'3. Registre'!$D$5:$D$200,"&gt;="&amp;('1. Configuració'!$C$9+(1-1)*7)))</f>
        <v/>
      </c>
      <c r="C15" s="28">
        <f>IF($A15="","",COUNTIFS('3. Registre'!$A$5:$A$200,$A15,'3. Registre'!$F$5:$F$200,"Aprovada",'3. Registre'!$C$5:$C$200,"&lt;="&amp;('1. Configuració'!$C$9+(2-1)*7+6),'3. Registre'!$D$5:$D$200,"&gt;="&amp;('1. Configuració'!$C$9+(2-1)*7)))</f>
        <v/>
      </c>
      <c r="D15" s="28">
        <f>IF($A15="","",COUNTIFS('3. Registre'!$A$5:$A$200,$A15,'3. Registre'!$F$5:$F$200,"Aprovada",'3. Registre'!$C$5:$C$200,"&lt;="&amp;('1. Configuració'!$C$9+(3-1)*7+6),'3. Registre'!$D$5:$D$200,"&gt;="&amp;('1. Configuració'!$C$9+(3-1)*7)))</f>
        <v/>
      </c>
      <c r="E15" s="28">
        <f>IF($A15="","",COUNTIFS('3. Registre'!$A$5:$A$200,$A15,'3. Registre'!$F$5:$F$200,"Aprovada",'3. Registre'!$C$5:$C$200,"&lt;="&amp;('1. Configuració'!$C$9+(4-1)*7+6),'3. Registre'!$D$5:$D$200,"&gt;="&amp;('1. Configuració'!$C$9+(4-1)*7)))</f>
        <v/>
      </c>
      <c r="F15" s="28">
        <f>IF($A15="","",COUNTIFS('3. Registre'!$A$5:$A$200,$A15,'3. Registre'!$F$5:$F$200,"Aprovada",'3. Registre'!$C$5:$C$200,"&lt;="&amp;('1. Configuració'!$C$9+(5-1)*7+6),'3. Registre'!$D$5:$D$200,"&gt;="&amp;('1. Configuració'!$C$9+(5-1)*7)))</f>
        <v/>
      </c>
      <c r="G15" s="28">
        <f>IF($A15="","",COUNTIFS('3. Registre'!$A$5:$A$200,$A15,'3. Registre'!$F$5:$F$200,"Aprovada",'3. Registre'!$C$5:$C$200,"&lt;="&amp;('1. Configuració'!$C$9+(6-1)*7+6),'3. Registre'!$D$5:$D$200,"&gt;="&amp;('1. Configuració'!$C$9+(6-1)*7)))</f>
        <v/>
      </c>
      <c r="H15" s="28">
        <f>IF($A15="","",COUNTIFS('3. Registre'!$A$5:$A$200,$A15,'3. Registre'!$F$5:$F$200,"Aprovada",'3. Registre'!$C$5:$C$200,"&lt;="&amp;('1. Configuració'!$C$9+(7-1)*7+6),'3. Registre'!$D$5:$D$200,"&gt;="&amp;('1. Configuració'!$C$9+(7-1)*7)))</f>
        <v/>
      </c>
      <c r="I15" s="28">
        <f>IF($A15="","",COUNTIFS('3. Registre'!$A$5:$A$200,$A15,'3. Registre'!$F$5:$F$200,"Aprovada",'3. Registre'!$C$5:$C$200,"&lt;="&amp;('1. Configuració'!$C$9+(8-1)*7+6),'3. Registre'!$D$5:$D$200,"&gt;="&amp;('1. Configuració'!$C$9+(8-1)*7)))</f>
        <v/>
      </c>
      <c r="J15" s="28">
        <f>IF($A15="","",COUNTIFS('3. Registre'!$A$5:$A$200,$A15,'3. Registre'!$F$5:$F$200,"Aprovada",'3. Registre'!$C$5:$C$200,"&lt;="&amp;('1. Configuració'!$C$9+(9-1)*7+6),'3. Registre'!$D$5:$D$200,"&gt;="&amp;('1. Configuració'!$C$9+(9-1)*7)))</f>
        <v/>
      </c>
      <c r="K15" s="28">
        <f>IF($A15="","",COUNTIFS('3. Registre'!$A$5:$A$200,$A15,'3. Registre'!$F$5:$F$200,"Aprovada",'3. Registre'!$C$5:$C$200,"&lt;="&amp;('1. Configuració'!$C$9+(10-1)*7+6),'3. Registre'!$D$5:$D$200,"&gt;="&amp;('1. Configuració'!$C$9+(10-1)*7)))</f>
        <v/>
      </c>
      <c r="L15" s="28">
        <f>IF($A15="","",COUNTIFS('3. Registre'!$A$5:$A$200,$A15,'3. Registre'!$F$5:$F$200,"Aprovada",'3. Registre'!$C$5:$C$200,"&lt;="&amp;('1. Configuració'!$C$9+(11-1)*7+6),'3. Registre'!$D$5:$D$200,"&gt;="&amp;('1. Configuració'!$C$9+(11-1)*7)))</f>
        <v/>
      </c>
      <c r="M15" s="28">
        <f>IF($A15="","",COUNTIFS('3. Registre'!$A$5:$A$200,$A15,'3. Registre'!$F$5:$F$200,"Aprovada",'3. Registre'!$C$5:$C$200,"&lt;="&amp;('1. Configuració'!$C$9+(12-1)*7+6),'3. Registre'!$D$5:$D$200,"&gt;="&amp;('1. Configuració'!$C$9+(12-1)*7)))</f>
        <v/>
      </c>
      <c r="N15" s="28">
        <f>IF($A15="","",COUNTIFS('3. Registre'!$A$5:$A$200,$A15,'3. Registre'!$F$5:$F$200,"Aprovada",'3. Registre'!$C$5:$C$200,"&lt;="&amp;('1. Configuració'!$C$9+(13-1)*7+6),'3. Registre'!$D$5:$D$200,"&gt;="&amp;('1. Configuració'!$C$9+(13-1)*7)))</f>
        <v/>
      </c>
      <c r="O15" s="28">
        <f>IF($A15="","",COUNTIFS('3. Registre'!$A$5:$A$200,$A15,'3. Registre'!$F$5:$F$200,"Aprovada",'3. Registre'!$C$5:$C$200,"&lt;="&amp;('1. Configuració'!$C$9+(14-1)*7+6),'3. Registre'!$D$5:$D$200,"&gt;="&amp;('1. Configuració'!$C$9+(14-1)*7)))</f>
        <v/>
      </c>
      <c r="P15" s="28">
        <f>IF($A15="","",COUNTIFS('3. Registre'!$A$5:$A$200,$A15,'3. Registre'!$F$5:$F$200,"Aprovada",'3. Registre'!$C$5:$C$200,"&lt;="&amp;('1. Configuració'!$C$9+(15-1)*7+6),'3. Registre'!$D$5:$D$200,"&gt;="&amp;('1. Configuració'!$C$9+(15-1)*7)))</f>
        <v/>
      </c>
      <c r="Q15" s="28">
        <f>IF($A15="","",COUNTIFS('3. Registre'!$A$5:$A$200,$A15,'3. Registre'!$F$5:$F$200,"Aprovada",'3. Registre'!$C$5:$C$200,"&lt;="&amp;('1. Configuració'!$C$9+(16-1)*7+6),'3. Registre'!$D$5:$D$200,"&gt;="&amp;('1. Configuració'!$C$9+(16-1)*7)))</f>
        <v/>
      </c>
      <c r="R15" s="28">
        <f>IF($A15="","",COUNTIFS('3. Registre'!$A$5:$A$200,$A15,'3. Registre'!$F$5:$F$200,"Aprovada",'3. Registre'!$C$5:$C$200,"&lt;="&amp;('1. Configuració'!$C$9+(17-1)*7+6),'3. Registre'!$D$5:$D$200,"&gt;="&amp;('1. Configuració'!$C$9+(17-1)*7)))</f>
        <v/>
      </c>
      <c r="S15" s="28">
        <f>IF($A15="","",COUNTIFS('3. Registre'!$A$5:$A$200,$A15,'3. Registre'!$F$5:$F$200,"Aprovada",'3. Registre'!$C$5:$C$200,"&lt;="&amp;('1. Configuració'!$C$9+(18-1)*7+6),'3. Registre'!$D$5:$D$200,"&gt;="&amp;('1. Configuració'!$C$9+(18-1)*7)))</f>
        <v/>
      </c>
      <c r="T15" s="28">
        <f>IF($A15="","",COUNTIFS('3. Registre'!$A$5:$A$200,$A15,'3. Registre'!$F$5:$F$200,"Aprovada",'3. Registre'!$C$5:$C$200,"&lt;="&amp;('1. Configuració'!$C$9+(19-1)*7+6),'3. Registre'!$D$5:$D$200,"&gt;="&amp;('1. Configuració'!$C$9+(19-1)*7)))</f>
        <v/>
      </c>
      <c r="U15" s="28">
        <f>IF($A15="","",COUNTIFS('3. Registre'!$A$5:$A$200,$A15,'3. Registre'!$F$5:$F$200,"Aprovada",'3. Registre'!$C$5:$C$200,"&lt;="&amp;('1. Configuració'!$C$9+(20-1)*7+6),'3. Registre'!$D$5:$D$200,"&gt;="&amp;('1. Configuració'!$C$9+(20-1)*7)))</f>
        <v/>
      </c>
      <c r="V15" s="28">
        <f>IF($A15="","",COUNTIFS('3. Registre'!$A$5:$A$200,$A15,'3. Registre'!$F$5:$F$200,"Aprovada",'3. Registre'!$C$5:$C$200,"&lt;="&amp;('1. Configuració'!$C$9+(21-1)*7+6),'3. Registre'!$D$5:$D$200,"&gt;="&amp;('1. Configuració'!$C$9+(21-1)*7)))</f>
        <v/>
      </c>
      <c r="W15" s="28">
        <f>IF($A15="","",COUNTIFS('3. Registre'!$A$5:$A$200,$A15,'3. Registre'!$F$5:$F$200,"Aprovada",'3. Registre'!$C$5:$C$200,"&lt;="&amp;('1. Configuració'!$C$9+(22-1)*7+6),'3. Registre'!$D$5:$D$200,"&gt;="&amp;('1. Configuració'!$C$9+(22-1)*7)))</f>
        <v/>
      </c>
      <c r="X15" s="28">
        <f>IF($A15="","",COUNTIFS('3. Registre'!$A$5:$A$200,$A15,'3. Registre'!$F$5:$F$200,"Aprovada",'3. Registre'!$C$5:$C$200,"&lt;="&amp;('1. Configuració'!$C$9+(23-1)*7+6),'3. Registre'!$D$5:$D$200,"&gt;="&amp;('1. Configuració'!$C$9+(23-1)*7)))</f>
        <v/>
      </c>
      <c r="Y15" s="28">
        <f>IF($A15="","",COUNTIFS('3. Registre'!$A$5:$A$200,$A15,'3. Registre'!$F$5:$F$200,"Aprovada",'3. Registre'!$C$5:$C$200,"&lt;="&amp;('1. Configuració'!$C$9+(24-1)*7+6),'3. Registre'!$D$5:$D$200,"&gt;="&amp;('1. Configuració'!$C$9+(24-1)*7)))</f>
        <v/>
      </c>
      <c r="Z15" s="28">
        <f>IF($A15="","",COUNTIFS('3. Registre'!$A$5:$A$200,$A15,'3. Registre'!$F$5:$F$200,"Aprovada",'3. Registre'!$C$5:$C$200,"&lt;="&amp;('1. Configuració'!$C$9+(25-1)*7+6),'3. Registre'!$D$5:$D$200,"&gt;="&amp;('1. Configuració'!$C$9+(25-1)*7)))</f>
        <v/>
      </c>
      <c r="AA15" s="28">
        <f>IF($A15="","",COUNTIFS('3. Registre'!$A$5:$A$200,$A15,'3. Registre'!$F$5:$F$200,"Aprovada",'3. Registre'!$C$5:$C$200,"&lt;="&amp;('1. Configuració'!$C$9+(26-1)*7+6),'3. Registre'!$D$5:$D$200,"&gt;="&amp;('1. Configuració'!$C$9+(26-1)*7)))</f>
        <v/>
      </c>
      <c r="AB15" s="28">
        <f>IF($A15="","",COUNTIFS('3. Registre'!$A$5:$A$200,$A15,'3. Registre'!$F$5:$F$200,"Aprovada",'3. Registre'!$C$5:$C$200,"&lt;="&amp;('1. Configuració'!$C$9+(27-1)*7+6),'3. Registre'!$D$5:$D$200,"&gt;="&amp;('1. Configuració'!$C$9+(27-1)*7)))</f>
        <v/>
      </c>
      <c r="AC15" s="28">
        <f>IF($A15="","",COUNTIFS('3. Registre'!$A$5:$A$200,$A15,'3. Registre'!$F$5:$F$200,"Aprovada",'3. Registre'!$C$5:$C$200,"&lt;="&amp;('1. Configuració'!$C$9+(28-1)*7+6),'3. Registre'!$D$5:$D$200,"&gt;="&amp;('1. Configuració'!$C$9+(28-1)*7)))</f>
        <v/>
      </c>
      <c r="AD15" s="28">
        <f>IF($A15="","",COUNTIFS('3. Registre'!$A$5:$A$200,$A15,'3. Registre'!$F$5:$F$200,"Aprovada",'3. Registre'!$C$5:$C$200,"&lt;="&amp;('1. Configuració'!$C$9+(29-1)*7+6),'3. Registre'!$D$5:$D$200,"&gt;="&amp;('1. Configuració'!$C$9+(29-1)*7)))</f>
        <v/>
      </c>
      <c r="AE15" s="28">
        <f>IF($A15="","",COUNTIFS('3. Registre'!$A$5:$A$200,$A15,'3. Registre'!$F$5:$F$200,"Aprovada",'3. Registre'!$C$5:$C$200,"&lt;="&amp;('1. Configuració'!$C$9+(30-1)*7+6),'3. Registre'!$D$5:$D$200,"&gt;="&amp;('1. Configuració'!$C$9+(30-1)*7)))</f>
        <v/>
      </c>
      <c r="AF15" s="28">
        <f>IF($A15="","",COUNTIFS('3. Registre'!$A$5:$A$200,$A15,'3. Registre'!$F$5:$F$200,"Aprovada",'3. Registre'!$C$5:$C$200,"&lt;="&amp;('1. Configuració'!$C$9+(31-1)*7+6),'3. Registre'!$D$5:$D$200,"&gt;="&amp;('1. Configuració'!$C$9+(31-1)*7)))</f>
        <v/>
      </c>
      <c r="AG15" s="28">
        <f>IF($A15="","",COUNTIFS('3. Registre'!$A$5:$A$200,$A15,'3. Registre'!$F$5:$F$200,"Aprovada",'3. Registre'!$C$5:$C$200,"&lt;="&amp;('1. Configuració'!$C$9+(32-1)*7+6),'3. Registre'!$D$5:$D$200,"&gt;="&amp;('1. Configuració'!$C$9+(32-1)*7)))</f>
        <v/>
      </c>
      <c r="AH15" s="28">
        <f>IF($A15="","",COUNTIFS('3. Registre'!$A$5:$A$200,$A15,'3. Registre'!$F$5:$F$200,"Aprovada",'3. Registre'!$C$5:$C$200,"&lt;="&amp;('1. Configuració'!$C$9+(33-1)*7+6),'3. Registre'!$D$5:$D$200,"&gt;="&amp;('1. Configuració'!$C$9+(33-1)*7)))</f>
        <v/>
      </c>
      <c r="AI15" s="28">
        <f>IF($A15="","",COUNTIFS('3. Registre'!$A$5:$A$200,$A15,'3. Registre'!$F$5:$F$200,"Aprovada",'3. Registre'!$C$5:$C$200,"&lt;="&amp;('1. Configuració'!$C$9+(34-1)*7+6),'3. Registre'!$D$5:$D$200,"&gt;="&amp;('1. Configuració'!$C$9+(34-1)*7)))</f>
        <v/>
      </c>
      <c r="AJ15" s="28">
        <f>IF($A15="","",COUNTIFS('3. Registre'!$A$5:$A$200,$A15,'3. Registre'!$F$5:$F$200,"Aprovada",'3. Registre'!$C$5:$C$200,"&lt;="&amp;('1. Configuració'!$C$9+(35-1)*7+6),'3. Registre'!$D$5:$D$200,"&gt;="&amp;('1. Configuració'!$C$9+(35-1)*7)))</f>
        <v/>
      </c>
      <c r="AK15" s="28">
        <f>IF($A15="","",COUNTIFS('3. Registre'!$A$5:$A$200,$A15,'3. Registre'!$F$5:$F$200,"Aprovada",'3. Registre'!$C$5:$C$200,"&lt;="&amp;('1. Configuració'!$C$9+(36-1)*7+6),'3. Registre'!$D$5:$D$200,"&gt;="&amp;('1. Configuració'!$C$9+(36-1)*7)))</f>
        <v/>
      </c>
      <c r="AL15" s="28">
        <f>IF($A15="","",COUNTIFS('3. Registre'!$A$5:$A$200,$A15,'3. Registre'!$F$5:$F$200,"Aprovada",'3. Registre'!$C$5:$C$200,"&lt;="&amp;('1. Configuració'!$C$9+(37-1)*7+6),'3. Registre'!$D$5:$D$200,"&gt;="&amp;('1. Configuració'!$C$9+(37-1)*7)))</f>
        <v/>
      </c>
      <c r="AM15" s="28">
        <f>IF($A15="","",COUNTIFS('3. Registre'!$A$5:$A$200,$A15,'3. Registre'!$F$5:$F$200,"Aprovada",'3. Registre'!$C$5:$C$200,"&lt;="&amp;('1. Configuració'!$C$9+(38-1)*7+6),'3. Registre'!$D$5:$D$200,"&gt;="&amp;('1. Configuració'!$C$9+(38-1)*7)))</f>
        <v/>
      </c>
      <c r="AN15" s="28">
        <f>IF($A15="","",COUNTIFS('3. Registre'!$A$5:$A$200,$A15,'3. Registre'!$F$5:$F$200,"Aprovada",'3. Registre'!$C$5:$C$200,"&lt;="&amp;('1. Configuració'!$C$9+(39-1)*7+6),'3. Registre'!$D$5:$D$200,"&gt;="&amp;('1. Configuració'!$C$9+(39-1)*7)))</f>
        <v/>
      </c>
      <c r="AO15" s="28">
        <f>IF($A15="","",COUNTIFS('3. Registre'!$A$5:$A$200,$A15,'3. Registre'!$F$5:$F$200,"Aprovada",'3. Registre'!$C$5:$C$200,"&lt;="&amp;('1. Configuració'!$C$9+(40-1)*7+6),'3. Registre'!$D$5:$D$200,"&gt;="&amp;('1. Configuració'!$C$9+(40-1)*7)))</f>
        <v/>
      </c>
      <c r="AP15" s="28">
        <f>IF($A15="","",COUNTIFS('3. Registre'!$A$5:$A$200,$A15,'3. Registre'!$F$5:$F$200,"Aprovada",'3. Registre'!$C$5:$C$200,"&lt;="&amp;('1. Configuració'!$C$9+(41-1)*7+6),'3. Registre'!$D$5:$D$200,"&gt;="&amp;('1. Configuració'!$C$9+(41-1)*7)))</f>
        <v/>
      </c>
      <c r="AQ15" s="28">
        <f>IF($A15="","",COUNTIFS('3. Registre'!$A$5:$A$200,$A15,'3. Registre'!$F$5:$F$200,"Aprovada",'3. Registre'!$C$5:$C$200,"&lt;="&amp;('1. Configuració'!$C$9+(42-1)*7+6),'3. Registre'!$D$5:$D$200,"&gt;="&amp;('1. Configuració'!$C$9+(42-1)*7)))</f>
        <v/>
      </c>
      <c r="AR15" s="28">
        <f>IF($A15="","",COUNTIFS('3. Registre'!$A$5:$A$200,$A15,'3. Registre'!$F$5:$F$200,"Aprovada",'3. Registre'!$C$5:$C$200,"&lt;="&amp;('1. Configuració'!$C$9+(43-1)*7+6),'3. Registre'!$D$5:$D$200,"&gt;="&amp;('1. Configuració'!$C$9+(43-1)*7)))</f>
        <v/>
      </c>
      <c r="AS15" s="28">
        <f>IF($A15="","",COUNTIFS('3. Registre'!$A$5:$A$200,$A15,'3. Registre'!$F$5:$F$200,"Aprovada",'3. Registre'!$C$5:$C$200,"&lt;="&amp;('1. Configuració'!$C$9+(44-1)*7+6),'3. Registre'!$D$5:$D$200,"&gt;="&amp;('1. Configuració'!$C$9+(44-1)*7)))</f>
        <v/>
      </c>
      <c r="AT15" s="28">
        <f>IF($A15="","",COUNTIFS('3. Registre'!$A$5:$A$200,$A15,'3. Registre'!$F$5:$F$200,"Aprovada",'3. Registre'!$C$5:$C$200,"&lt;="&amp;('1. Configuració'!$C$9+(45-1)*7+6),'3. Registre'!$D$5:$D$200,"&gt;="&amp;('1. Configuració'!$C$9+(45-1)*7)))</f>
        <v/>
      </c>
      <c r="AU15" s="28">
        <f>IF($A15="","",COUNTIFS('3. Registre'!$A$5:$A$200,$A15,'3. Registre'!$F$5:$F$200,"Aprovada",'3. Registre'!$C$5:$C$200,"&lt;="&amp;('1. Configuració'!$C$9+(46-1)*7+6),'3. Registre'!$D$5:$D$200,"&gt;="&amp;('1. Configuració'!$C$9+(46-1)*7)))</f>
        <v/>
      </c>
      <c r="AV15" s="28">
        <f>IF($A15="","",COUNTIFS('3. Registre'!$A$5:$A$200,$A15,'3. Registre'!$F$5:$F$200,"Aprovada",'3. Registre'!$C$5:$C$200,"&lt;="&amp;('1. Configuració'!$C$9+(47-1)*7+6),'3. Registre'!$D$5:$D$200,"&gt;="&amp;('1. Configuració'!$C$9+(47-1)*7)))</f>
        <v/>
      </c>
      <c r="AW15" s="28">
        <f>IF($A15="","",COUNTIFS('3. Registre'!$A$5:$A$200,$A15,'3. Registre'!$F$5:$F$200,"Aprovada",'3. Registre'!$C$5:$C$200,"&lt;="&amp;('1. Configuració'!$C$9+(48-1)*7+6),'3. Registre'!$D$5:$D$200,"&gt;="&amp;('1. Configuració'!$C$9+(48-1)*7)))</f>
        <v/>
      </c>
      <c r="AX15" s="28">
        <f>IF($A15="","",COUNTIFS('3. Registre'!$A$5:$A$200,$A15,'3. Registre'!$F$5:$F$200,"Aprovada",'3. Registre'!$C$5:$C$200,"&lt;="&amp;('1. Configuració'!$C$9+(49-1)*7+6),'3. Registre'!$D$5:$D$200,"&gt;="&amp;('1. Configuració'!$C$9+(49-1)*7)))</f>
        <v/>
      </c>
      <c r="AY15" s="28">
        <f>IF($A15="","",COUNTIFS('3. Registre'!$A$5:$A$200,$A15,'3. Registre'!$F$5:$F$200,"Aprovada",'3. Registre'!$C$5:$C$200,"&lt;="&amp;('1. Configuració'!$C$9+(50-1)*7+6),'3. Registre'!$D$5:$D$200,"&gt;="&amp;('1. Configuració'!$C$9+(50-1)*7)))</f>
        <v/>
      </c>
      <c r="AZ15" s="28">
        <f>IF($A15="","",COUNTIFS('3. Registre'!$A$5:$A$200,$A15,'3. Registre'!$F$5:$F$200,"Aprovada",'3. Registre'!$C$5:$C$200,"&lt;="&amp;('1. Configuració'!$C$9+(51-1)*7+6),'3. Registre'!$D$5:$D$200,"&gt;="&amp;('1. Configuració'!$C$9+(51-1)*7)))</f>
        <v/>
      </c>
      <c r="BA15" s="28">
        <f>IF($A15="","",COUNTIFS('3. Registre'!$A$5:$A$200,$A15,'3. Registre'!$F$5:$F$200,"Aprovada",'3. Registre'!$C$5:$C$200,"&lt;="&amp;('1. Configuració'!$C$9+(52-1)*7+6),'3. Registre'!$D$5:$D$200,"&gt;="&amp;('1. Configuració'!$C$9+(52-1)*7)))</f>
        <v/>
      </c>
    </row>
    <row r="16">
      <c r="A16" s="19">
        <f>IF('2. Empleats'!A16="","",'2. Empleats'!A16)</f>
        <v/>
      </c>
      <c r="B16" s="28">
        <f>IF($A16="","",COUNTIFS('3. Registre'!$A$5:$A$200,$A16,'3. Registre'!$F$5:$F$200,"Aprovada",'3. Registre'!$C$5:$C$200,"&lt;="&amp;('1. Configuració'!$C$9+(1-1)*7+6),'3. Registre'!$D$5:$D$200,"&gt;="&amp;('1. Configuració'!$C$9+(1-1)*7)))</f>
        <v/>
      </c>
      <c r="C16" s="28">
        <f>IF($A16="","",COUNTIFS('3. Registre'!$A$5:$A$200,$A16,'3. Registre'!$F$5:$F$200,"Aprovada",'3. Registre'!$C$5:$C$200,"&lt;="&amp;('1. Configuració'!$C$9+(2-1)*7+6),'3. Registre'!$D$5:$D$200,"&gt;="&amp;('1. Configuració'!$C$9+(2-1)*7)))</f>
        <v/>
      </c>
      <c r="D16" s="28">
        <f>IF($A16="","",COUNTIFS('3. Registre'!$A$5:$A$200,$A16,'3. Registre'!$F$5:$F$200,"Aprovada",'3. Registre'!$C$5:$C$200,"&lt;="&amp;('1. Configuració'!$C$9+(3-1)*7+6),'3. Registre'!$D$5:$D$200,"&gt;="&amp;('1. Configuració'!$C$9+(3-1)*7)))</f>
        <v/>
      </c>
      <c r="E16" s="28">
        <f>IF($A16="","",COUNTIFS('3. Registre'!$A$5:$A$200,$A16,'3. Registre'!$F$5:$F$200,"Aprovada",'3. Registre'!$C$5:$C$200,"&lt;="&amp;('1. Configuració'!$C$9+(4-1)*7+6),'3. Registre'!$D$5:$D$200,"&gt;="&amp;('1. Configuració'!$C$9+(4-1)*7)))</f>
        <v/>
      </c>
      <c r="F16" s="28">
        <f>IF($A16="","",COUNTIFS('3. Registre'!$A$5:$A$200,$A16,'3. Registre'!$F$5:$F$200,"Aprovada",'3. Registre'!$C$5:$C$200,"&lt;="&amp;('1. Configuració'!$C$9+(5-1)*7+6),'3. Registre'!$D$5:$D$200,"&gt;="&amp;('1. Configuració'!$C$9+(5-1)*7)))</f>
        <v/>
      </c>
      <c r="G16" s="28">
        <f>IF($A16="","",COUNTIFS('3. Registre'!$A$5:$A$200,$A16,'3. Registre'!$F$5:$F$200,"Aprovada",'3. Registre'!$C$5:$C$200,"&lt;="&amp;('1. Configuració'!$C$9+(6-1)*7+6),'3. Registre'!$D$5:$D$200,"&gt;="&amp;('1. Configuració'!$C$9+(6-1)*7)))</f>
        <v/>
      </c>
      <c r="H16" s="28">
        <f>IF($A16="","",COUNTIFS('3. Registre'!$A$5:$A$200,$A16,'3. Registre'!$F$5:$F$200,"Aprovada",'3. Registre'!$C$5:$C$200,"&lt;="&amp;('1. Configuració'!$C$9+(7-1)*7+6),'3. Registre'!$D$5:$D$200,"&gt;="&amp;('1. Configuració'!$C$9+(7-1)*7)))</f>
        <v/>
      </c>
      <c r="I16" s="28">
        <f>IF($A16="","",COUNTIFS('3. Registre'!$A$5:$A$200,$A16,'3. Registre'!$F$5:$F$200,"Aprovada",'3. Registre'!$C$5:$C$200,"&lt;="&amp;('1. Configuració'!$C$9+(8-1)*7+6),'3. Registre'!$D$5:$D$200,"&gt;="&amp;('1. Configuració'!$C$9+(8-1)*7)))</f>
        <v/>
      </c>
      <c r="J16" s="28">
        <f>IF($A16="","",COUNTIFS('3. Registre'!$A$5:$A$200,$A16,'3. Registre'!$F$5:$F$200,"Aprovada",'3. Registre'!$C$5:$C$200,"&lt;="&amp;('1. Configuració'!$C$9+(9-1)*7+6),'3. Registre'!$D$5:$D$200,"&gt;="&amp;('1. Configuració'!$C$9+(9-1)*7)))</f>
        <v/>
      </c>
      <c r="K16" s="28">
        <f>IF($A16="","",COUNTIFS('3. Registre'!$A$5:$A$200,$A16,'3. Registre'!$F$5:$F$200,"Aprovada",'3. Registre'!$C$5:$C$200,"&lt;="&amp;('1. Configuració'!$C$9+(10-1)*7+6),'3. Registre'!$D$5:$D$200,"&gt;="&amp;('1. Configuració'!$C$9+(10-1)*7)))</f>
        <v/>
      </c>
      <c r="L16" s="28">
        <f>IF($A16="","",COUNTIFS('3. Registre'!$A$5:$A$200,$A16,'3. Registre'!$F$5:$F$200,"Aprovada",'3. Registre'!$C$5:$C$200,"&lt;="&amp;('1. Configuració'!$C$9+(11-1)*7+6),'3. Registre'!$D$5:$D$200,"&gt;="&amp;('1. Configuració'!$C$9+(11-1)*7)))</f>
        <v/>
      </c>
      <c r="M16" s="28">
        <f>IF($A16="","",COUNTIFS('3. Registre'!$A$5:$A$200,$A16,'3. Registre'!$F$5:$F$200,"Aprovada",'3. Registre'!$C$5:$C$200,"&lt;="&amp;('1. Configuració'!$C$9+(12-1)*7+6),'3. Registre'!$D$5:$D$200,"&gt;="&amp;('1. Configuració'!$C$9+(12-1)*7)))</f>
        <v/>
      </c>
      <c r="N16" s="28">
        <f>IF($A16="","",COUNTIFS('3. Registre'!$A$5:$A$200,$A16,'3. Registre'!$F$5:$F$200,"Aprovada",'3. Registre'!$C$5:$C$200,"&lt;="&amp;('1. Configuració'!$C$9+(13-1)*7+6),'3. Registre'!$D$5:$D$200,"&gt;="&amp;('1. Configuració'!$C$9+(13-1)*7)))</f>
        <v/>
      </c>
      <c r="O16" s="28">
        <f>IF($A16="","",COUNTIFS('3. Registre'!$A$5:$A$200,$A16,'3. Registre'!$F$5:$F$200,"Aprovada",'3. Registre'!$C$5:$C$200,"&lt;="&amp;('1. Configuració'!$C$9+(14-1)*7+6),'3. Registre'!$D$5:$D$200,"&gt;="&amp;('1. Configuració'!$C$9+(14-1)*7)))</f>
        <v/>
      </c>
      <c r="P16" s="28">
        <f>IF($A16="","",COUNTIFS('3. Registre'!$A$5:$A$200,$A16,'3. Registre'!$F$5:$F$200,"Aprovada",'3. Registre'!$C$5:$C$200,"&lt;="&amp;('1. Configuració'!$C$9+(15-1)*7+6),'3. Registre'!$D$5:$D$200,"&gt;="&amp;('1. Configuració'!$C$9+(15-1)*7)))</f>
        <v/>
      </c>
      <c r="Q16" s="28">
        <f>IF($A16="","",COUNTIFS('3. Registre'!$A$5:$A$200,$A16,'3. Registre'!$F$5:$F$200,"Aprovada",'3. Registre'!$C$5:$C$200,"&lt;="&amp;('1. Configuració'!$C$9+(16-1)*7+6),'3. Registre'!$D$5:$D$200,"&gt;="&amp;('1. Configuració'!$C$9+(16-1)*7)))</f>
        <v/>
      </c>
      <c r="R16" s="28">
        <f>IF($A16="","",COUNTIFS('3. Registre'!$A$5:$A$200,$A16,'3. Registre'!$F$5:$F$200,"Aprovada",'3. Registre'!$C$5:$C$200,"&lt;="&amp;('1. Configuració'!$C$9+(17-1)*7+6),'3. Registre'!$D$5:$D$200,"&gt;="&amp;('1. Configuració'!$C$9+(17-1)*7)))</f>
        <v/>
      </c>
      <c r="S16" s="28">
        <f>IF($A16="","",COUNTIFS('3. Registre'!$A$5:$A$200,$A16,'3. Registre'!$F$5:$F$200,"Aprovada",'3. Registre'!$C$5:$C$200,"&lt;="&amp;('1. Configuració'!$C$9+(18-1)*7+6),'3. Registre'!$D$5:$D$200,"&gt;="&amp;('1. Configuració'!$C$9+(18-1)*7)))</f>
        <v/>
      </c>
      <c r="T16" s="28">
        <f>IF($A16="","",COUNTIFS('3. Registre'!$A$5:$A$200,$A16,'3. Registre'!$F$5:$F$200,"Aprovada",'3. Registre'!$C$5:$C$200,"&lt;="&amp;('1. Configuració'!$C$9+(19-1)*7+6),'3. Registre'!$D$5:$D$200,"&gt;="&amp;('1. Configuració'!$C$9+(19-1)*7)))</f>
        <v/>
      </c>
      <c r="U16" s="28">
        <f>IF($A16="","",COUNTIFS('3. Registre'!$A$5:$A$200,$A16,'3. Registre'!$F$5:$F$200,"Aprovada",'3. Registre'!$C$5:$C$200,"&lt;="&amp;('1. Configuració'!$C$9+(20-1)*7+6),'3. Registre'!$D$5:$D$200,"&gt;="&amp;('1. Configuració'!$C$9+(20-1)*7)))</f>
        <v/>
      </c>
      <c r="V16" s="28">
        <f>IF($A16="","",COUNTIFS('3. Registre'!$A$5:$A$200,$A16,'3. Registre'!$F$5:$F$200,"Aprovada",'3. Registre'!$C$5:$C$200,"&lt;="&amp;('1. Configuració'!$C$9+(21-1)*7+6),'3. Registre'!$D$5:$D$200,"&gt;="&amp;('1. Configuració'!$C$9+(21-1)*7)))</f>
        <v/>
      </c>
      <c r="W16" s="28">
        <f>IF($A16="","",COUNTIFS('3. Registre'!$A$5:$A$200,$A16,'3. Registre'!$F$5:$F$200,"Aprovada",'3. Registre'!$C$5:$C$200,"&lt;="&amp;('1. Configuració'!$C$9+(22-1)*7+6),'3. Registre'!$D$5:$D$200,"&gt;="&amp;('1. Configuració'!$C$9+(22-1)*7)))</f>
        <v/>
      </c>
      <c r="X16" s="28">
        <f>IF($A16="","",COUNTIFS('3. Registre'!$A$5:$A$200,$A16,'3. Registre'!$F$5:$F$200,"Aprovada",'3. Registre'!$C$5:$C$200,"&lt;="&amp;('1. Configuració'!$C$9+(23-1)*7+6),'3. Registre'!$D$5:$D$200,"&gt;="&amp;('1. Configuració'!$C$9+(23-1)*7)))</f>
        <v/>
      </c>
      <c r="Y16" s="28">
        <f>IF($A16="","",COUNTIFS('3. Registre'!$A$5:$A$200,$A16,'3. Registre'!$F$5:$F$200,"Aprovada",'3. Registre'!$C$5:$C$200,"&lt;="&amp;('1. Configuració'!$C$9+(24-1)*7+6),'3. Registre'!$D$5:$D$200,"&gt;="&amp;('1. Configuració'!$C$9+(24-1)*7)))</f>
        <v/>
      </c>
      <c r="Z16" s="28">
        <f>IF($A16="","",COUNTIFS('3. Registre'!$A$5:$A$200,$A16,'3. Registre'!$F$5:$F$200,"Aprovada",'3. Registre'!$C$5:$C$200,"&lt;="&amp;('1. Configuració'!$C$9+(25-1)*7+6),'3. Registre'!$D$5:$D$200,"&gt;="&amp;('1. Configuració'!$C$9+(25-1)*7)))</f>
        <v/>
      </c>
      <c r="AA16" s="28">
        <f>IF($A16="","",COUNTIFS('3. Registre'!$A$5:$A$200,$A16,'3. Registre'!$F$5:$F$200,"Aprovada",'3. Registre'!$C$5:$C$200,"&lt;="&amp;('1. Configuració'!$C$9+(26-1)*7+6),'3. Registre'!$D$5:$D$200,"&gt;="&amp;('1. Configuració'!$C$9+(26-1)*7)))</f>
        <v/>
      </c>
      <c r="AB16" s="28">
        <f>IF($A16="","",COUNTIFS('3. Registre'!$A$5:$A$200,$A16,'3. Registre'!$F$5:$F$200,"Aprovada",'3. Registre'!$C$5:$C$200,"&lt;="&amp;('1. Configuració'!$C$9+(27-1)*7+6),'3. Registre'!$D$5:$D$200,"&gt;="&amp;('1. Configuració'!$C$9+(27-1)*7)))</f>
        <v/>
      </c>
      <c r="AC16" s="28">
        <f>IF($A16="","",COUNTIFS('3. Registre'!$A$5:$A$200,$A16,'3. Registre'!$F$5:$F$200,"Aprovada",'3. Registre'!$C$5:$C$200,"&lt;="&amp;('1. Configuració'!$C$9+(28-1)*7+6),'3. Registre'!$D$5:$D$200,"&gt;="&amp;('1. Configuració'!$C$9+(28-1)*7)))</f>
        <v/>
      </c>
      <c r="AD16" s="28">
        <f>IF($A16="","",COUNTIFS('3. Registre'!$A$5:$A$200,$A16,'3. Registre'!$F$5:$F$200,"Aprovada",'3. Registre'!$C$5:$C$200,"&lt;="&amp;('1. Configuració'!$C$9+(29-1)*7+6),'3. Registre'!$D$5:$D$200,"&gt;="&amp;('1. Configuració'!$C$9+(29-1)*7)))</f>
        <v/>
      </c>
      <c r="AE16" s="28">
        <f>IF($A16="","",COUNTIFS('3. Registre'!$A$5:$A$200,$A16,'3. Registre'!$F$5:$F$200,"Aprovada",'3. Registre'!$C$5:$C$200,"&lt;="&amp;('1. Configuració'!$C$9+(30-1)*7+6),'3. Registre'!$D$5:$D$200,"&gt;="&amp;('1. Configuració'!$C$9+(30-1)*7)))</f>
        <v/>
      </c>
      <c r="AF16" s="28">
        <f>IF($A16="","",COUNTIFS('3. Registre'!$A$5:$A$200,$A16,'3. Registre'!$F$5:$F$200,"Aprovada",'3. Registre'!$C$5:$C$200,"&lt;="&amp;('1. Configuració'!$C$9+(31-1)*7+6),'3. Registre'!$D$5:$D$200,"&gt;="&amp;('1. Configuració'!$C$9+(31-1)*7)))</f>
        <v/>
      </c>
      <c r="AG16" s="28">
        <f>IF($A16="","",COUNTIFS('3. Registre'!$A$5:$A$200,$A16,'3. Registre'!$F$5:$F$200,"Aprovada",'3. Registre'!$C$5:$C$200,"&lt;="&amp;('1. Configuració'!$C$9+(32-1)*7+6),'3. Registre'!$D$5:$D$200,"&gt;="&amp;('1. Configuració'!$C$9+(32-1)*7)))</f>
        <v/>
      </c>
      <c r="AH16" s="28">
        <f>IF($A16="","",COUNTIFS('3. Registre'!$A$5:$A$200,$A16,'3. Registre'!$F$5:$F$200,"Aprovada",'3. Registre'!$C$5:$C$200,"&lt;="&amp;('1. Configuració'!$C$9+(33-1)*7+6),'3. Registre'!$D$5:$D$200,"&gt;="&amp;('1. Configuració'!$C$9+(33-1)*7)))</f>
        <v/>
      </c>
      <c r="AI16" s="28">
        <f>IF($A16="","",COUNTIFS('3. Registre'!$A$5:$A$200,$A16,'3. Registre'!$F$5:$F$200,"Aprovada",'3. Registre'!$C$5:$C$200,"&lt;="&amp;('1. Configuració'!$C$9+(34-1)*7+6),'3. Registre'!$D$5:$D$200,"&gt;="&amp;('1. Configuració'!$C$9+(34-1)*7)))</f>
        <v/>
      </c>
      <c r="AJ16" s="28">
        <f>IF($A16="","",COUNTIFS('3. Registre'!$A$5:$A$200,$A16,'3. Registre'!$F$5:$F$200,"Aprovada",'3. Registre'!$C$5:$C$200,"&lt;="&amp;('1. Configuració'!$C$9+(35-1)*7+6),'3. Registre'!$D$5:$D$200,"&gt;="&amp;('1. Configuració'!$C$9+(35-1)*7)))</f>
        <v/>
      </c>
      <c r="AK16" s="28">
        <f>IF($A16="","",COUNTIFS('3. Registre'!$A$5:$A$200,$A16,'3. Registre'!$F$5:$F$200,"Aprovada",'3. Registre'!$C$5:$C$200,"&lt;="&amp;('1. Configuració'!$C$9+(36-1)*7+6),'3. Registre'!$D$5:$D$200,"&gt;="&amp;('1. Configuració'!$C$9+(36-1)*7)))</f>
        <v/>
      </c>
      <c r="AL16" s="28">
        <f>IF($A16="","",COUNTIFS('3. Registre'!$A$5:$A$200,$A16,'3. Registre'!$F$5:$F$200,"Aprovada",'3. Registre'!$C$5:$C$200,"&lt;="&amp;('1. Configuració'!$C$9+(37-1)*7+6),'3. Registre'!$D$5:$D$200,"&gt;="&amp;('1. Configuració'!$C$9+(37-1)*7)))</f>
        <v/>
      </c>
      <c r="AM16" s="28">
        <f>IF($A16="","",COUNTIFS('3. Registre'!$A$5:$A$200,$A16,'3. Registre'!$F$5:$F$200,"Aprovada",'3. Registre'!$C$5:$C$200,"&lt;="&amp;('1. Configuració'!$C$9+(38-1)*7+6),'3. Registre'!$D$5:$D$200,"&gt;="&amp;('1. Configuració'!$C$9+(38-1)*7)))</f>
        <v/>
      </c>
      <c r="AN16" s="28">
        <f>IF($A16="","",COUNTIFS('3. Registre'!$A$5:$A$200,$A16,'3. Registre'!$F$5:$F$200,"Aprovada",'3. Registre'!$C$5:$C$200,"&lt;="&amp;('1. Configuració'!$C$9+(39-1)*7+6),'3. Registre'!$D$5:$D$200,"&gt;="&amp;('1. Configuració'!$C$9+(39-1)*7)))</f>
        <v/>
      </c>
      <c r="AO16" s="28">
        <f>IF($A16="","",COUNTIFS('3. Registre'!$A$5:$A$200,$A16,'3. Registre'!$F$5:$F$200,"Aprovada",'3. Registre'!$C$5:$C$200,"&lt;="&amp;('1. Configuració'!$C$9+(40-1)*7+6),'3. Registre'!$D$5:$D$200,"&gt;="&amp;('1. Configuració'!$C$9+(40-1)*7)))</f>
        <v/>
      </c>
      <c r="AP16" s="28">
        <f>IF($A16="","",COUNTIFS('3. Registre'!$A$5:$A$200,$A16,'3. Registre'!$F$5:$F$200,"Aprovada",'3. Registre'!$C$5:$C$200,"&lt;="&amp;('1. Configuració'!$C$9+(41-1)*7+6),'3. Registre'!$D$5:$D$200,"&gt;="&amp;('1. Configuració'!$C$9+(41-1)*7)))</f>
        <v/>
      </c>
      <c r="AQ16" s="28">
        <f>IF($A16="","",COUNTIFS('3. Registre'!$A$5:$A$200,$A16,'3. Registre'!$F$5:$F$200,"Aprovada",'3. Registre'!$C$5:$C$200,"&lt;="&amp;('1. Configuració'!$C$9+(42-1)*7+6),'3. Registre'!$D$5:$D$200,"&gt;="&amp;('1. Configuració'!$C$9+(42-1)*7)))</f>
        <v/>
      </c>
      <c r="AR16" s="28">
        <f>IF($A16="","",COUNTIFS('3. Registre'!$A$5:$A$200,$A16,'3. Registre'!$F$5:$F$200,"Aprovada",'3. Registre'!$C$5:$C$200,"&lt;="&amp;('1. Configuració'!$C$9+(43-1)*7+6),'3. Registre'!$D$5:$D$200,"&gt;="&amp;('1. Configuració'!$C$9+(43-1)*7)))</f>
        <v/>
      </c>
      <c r="AS16" s="28">
        <f>IF($A16="","",COUNTIFS('3. Registre'!$A$5:$A$200,$A16,'3. Registre'!$F$5:$F$200,"Aprovada",'3. Registre'!$C$5:$C$200,"&lt;="&amp;('1. Configuració'!$C$9+(44-1)*7+6),'3. Registre'!$D$5:$D$200,"&gt;="&amp;('1. Configuració'!$C$9+(44-1)*7)))</f>
        <v/>
      </c>
      <c r="AT16" s="28">
        <f>IF($A16="","",COUNTIFS('3. Registre'!$A$5:$A$200,$A16,'3. Registre'!$F$5:$F$200,"Aprovada",'3. Registre'!$C$5:$C$200,"&lt;="&amp;('1. Configuració'!$C$9+(45-1)*7+6),'3. Registre'!$D$5:$D$200,"&gt;="&amp;('1. Configuració'!$C$9+(45-1)*7)))</f>
        <v/>
      </c>
      <c r="AU16" s="28">
        <f>IF($A16="","",COUNTIFS('3. Registre'!$A$5:$A$200,$A16,'3. Registre'!$F$5:$F$200,"Aprovada",'3. Registre'!$C$5:$C$200,"&lt;="&amp;('1. Configuració'!$C$9+(46-1)*7+6),'3. Registre'!$D$5:$D$200,"&gt;="&amp;('1. Configuració'!$C$9+(46-1)*7)))</f>
        <v/>
      </c>
      <c r="AV16" s="28">
        <f>IF($A16="","",COUNTIFS('3. Registre'!$A$5:$A$200,$A16,'3. Registre'!$F$5:$F$200,"Aprovada",'3. Registre'!$C$5:$C$200,"&lt;="&amp;('1. Configuració'!$C$9+(47-1)*7+6),'3. Registre'!$D$5:$D$200,"&gt;="&amp;('1. Configuració'!$C$9+(47-1)*7)))</f>
        <v/>
      </c>
      <c r="AW16" s="28">
        <f>IF($A16="","",COUNTIFS('3. Registre'!$A$5:$A$200,$A16,'3. Registre'!$F$5:$F$200,"Aprovada",'3. Registre'!$C$5:$C$200,"&lt;="&amp;('1. Configuració'!$C$9+(48-1)*7+6),'3. Registre'!$D$5:$D$200,"&gt;="&amp;('1. Configuració'!$C$9+(48-1)*7)))</f>
        <v/>
      </c>
      <c r="AX16" s="28">
        <f>IF($A16="","",COUNTIFS('3. Registre'!$A$5:$A$200,$A16,'3. Registre'!$F$5:$F$200,"Aprovada",'3. Registre'!$C$5:$C$200,"&lt;="&amp;('1. Configuració'!$C$9+(49-1)*7+6),'3. Registre'!$D$5:$D$200,"&gt;="&amp;('1. Configuració'!$C$9+(49-1)*7)))</f>
        <v/>
      </c>
      <c r="AY16" s="28">
        <f>IF($A16="","",COUNTIFS('3. Registre'!$A$5:$A$200,$A16,'3. Registre'!$F$5:$F$200,"Aprovada",'3. Registre'!$C$5:$C$200,"&lt;="&amp;('1. Configuració'!$C$9+(50-1)*7+6),'3. Registre'!$D$5:$D$200,"&gt;="&amp;('1. Configuració'!$C$9+(50-1)*7)))</f>
        <v/>
      </c>
      <c r="AZ16" s="28">
        <f>IF($A16="","",COUNTIFS('3. Registre'!$A$5:$A$200,$A16,'3. Registre'!$F$5:$F$200,"Aprovada",'3. Registre'!$C$5:$C$200,"&lt;="&amp;('1. Configuració'!$C$9+(51-1)*7+6),'3. Registre'!$D$5:$D$200,"&gt;="&amp;('1. Configuració'!$C$9+(51-1)*7)))</f>
        <v/>
      </c>
      <c r="BA16" s="28">
        <f>IF($A16="","",COUNTIFS('3. Registre'!$A$5:$A$200,$A16,'3. Registre'!$F$5:$F$200,"Aprovada",'3. Registre'!$C$5:$C$200,"&lt;="&amp;('1. Configuració'!$C$9+(52-1)*7+6),'3. Registre'!$D$5:$D$200,"&gt;="&amp;('1. Configuració'!$C$9+(52-1)*7)))</f>
        <v/>
      </c>
    </row>
    <row r="17">
      <c r="A17" s="19">
        <f>IF('2. Empleats'!A17="","",'2. Empleats'!A17)</f>
        <v/>
      </c>
      <c r="B17" s="28">
        <f>IF($A17="","",COUNTIFS('3. Registre'!$A$5:$A$200,$A17,'3. Registre'!$F$5:$F$200,"Aprovada",'3. Registre'!$C$5:$C$200,"&lt;="&amp;('1. Configuració'!$C$9+(1-1)*7+6),'3. Registre'!$D$5:$D$200,"&gt;="&amp;('1. Configuració'!$C$9+(1-1)*7)))</f>
        <v/>
      </c>
      <c r="C17" s="28">
        <f>IF($A17="","",COUNTIFS('3. Registre'!$A$5:$A$200,$A17,'3. Registre'!$F$5:$F$200,"Aprovada",'3. Registre'!$C$5:$C$200,"&lt;="&amp;('1. Configuració'!$C$9+(2-1)*7+6),'3. Registre'!$D$5:$D$200,"&gt;="&amp;('1. Configuració'!$C$9+(2-1)*7)))</f>
        <v/>
      </c>
      <c r="D17" s="28">
        <f>IF($A17="","",COUNTIFS('3. Registre'!$A$5:$A$200,$A17,'3. Registre'!$F$5:$F$200,"Aprovada",'3. Registre'!$C$5:$C$200,"&lt;="&amp;('1. Configuració'!$C$9+(3-1)*7+6),'3. Registre'!$D$5:$D$200,"&gt;="&amp;('1. Configuració'!$C$9+(3-1)*7)))</f>
        <v/>
      </c>
      <c r="E17" s="28">
        <f>IF($A17="","",COUNTIFS('3. Registre'!$A$5:$A$200,$A17,'3. Registre'!$F$5:$F$200,"Aprovada",'3. Registre'!$C$5:$C$200,"&lt;="&amp;('1. Configuració'!$C$9+(4-1)*7+6),'3. Registre'!$D$5:$D$200,"&gt;="&amp;('1. Configuració'!$C$9+(4-1)*7)))</f>
        <v/>
      </c>
      <c r="F17" s="28">
        <f>IF($A17="","",COUNTIFS('3. Registre'!$A$5:$A$200,$A17,'3. Registre'!$F$5:$F$200,"Aprovada",'3. Registre'!$C$5:$C$200,"&lt;="&amp;('1. Configuració'!$C$9+(5-1)*7+6),'3. Registre'!$D$5:$D$200,"&gt;="&amp;('1. Configuració'!$C$9+(5-1)*7)))</f>
        <v/>
      </c>
      <c r="G17" s="28">
        <f>IF($A17="","",COUNTIFS('3. Registre'!$A$5:$A$200,$A17,'3. Registre'!$F$5:$F$200,"Aprovada",'3. Registre'!$C$5:$C$200,"&lt;="&amp;('1. Configuració'!$C$9+(6-1)*7+6),'3. Registre'!$D$5:$D$200,"&gt;="&amp;('1. Configuració'!$C$9+(6-1)*7)))</f>
        <v/>
      </c>
      <c r="H17" s="28">
        <f>IF($A17="","",COUNTIFS('3. Registre'!$A$5:$A$200,$A17,'3. Registre'!$F$5:$F$200,"Aprovada",'3. Registre'!$C$5:$C$200,"&lt;="&amp;('1. Configuració'!$C$9+(7-1)*7+6),'3. Registre'!$D$5:$D$200,"&gt;="&amp;('1. Configuració'!$C$9+(7-1)*7)))</f>
        <v/>
      </c>
      <c r="I17" s="28">
        <f>IF($A17="","",COUNTIFS('3. Registre'!$A$5:$A$200,$A17,'3. Registre'!$F$5:$F$200,"Aprovada",'3. Registre'!$C$5:$C$200,"&lt;="&amp;('1. Configuració'!$C$9+(8-1)*7+6),'3. Registre'!$D$5:$D$200,"&gt;="&amp;('1. Configuració'!$C$9+(8-1)*7)))</f>
        <v/>
      </c>
      <c r="J17" s="28">
        <f>IF($A17="","",COUNTIFS('3. Registre'!$A$5:$A$200,$A17,'3. Registre'!$F$5:$F$200,"Aprovada",'3. Registre'!$C$5:$C$200,"&lt;="&amp;('1. Configuració'!$C$9+(9-1)*7+6),'3. Registre'!$D$5:$D$200,"&gt;="&amp;('1. Configuració'!$C$9+(9-1)*7)))</f>
        <v/>
      </c>
      <c r="K17" s="28">
        <f>IF($A17="","",COUNTIFS('3. Registre'!$A$5:$A$200,$A17,'3. Registre'!$F$5:$F$200,"Aprovada",'3. Registre'!$C$5:$C$200,"&lt;="&amp;('1. Configuració'!$C$9+(10-1)*7+6),'3. Registre'!$D$5:$D$200,"&gt;="&amp;('1. Configuració'!$C$9+(10-1)*7)))</f>
        <v/>
      </c>
      <c r="L17" s="28">
        <f>IF($A17="","",COUNTIFS('3. Registre'!$A$5:$A$200,$A17,'3. Registre'!$F$5:$F$200,"Aprovada",'3. Registre'!$C$5:$C$200,"&lt;="&amp;('1. Configuració'!$C$9+(11-1)*7+6),'3. Registre'!$D$5:$D$200,"&gt;="&amp;('1. Configuració'!$C$9+(11-1)*7)))</f>
        <v/>
      </c>
      <c r="M17" s="28">
        <f>IF($A17="","",COUNTIFS('3. Registre'!$A$5:$A$200,$A17,'3. Registre'!$F$5:$F$200,"Aprovada",'3. Registre'!$C$5:$C$200,"&lt;="&amp;('1. Configuració'!$C$9+(12-1)*7+6),'3. Registre'!$D$5:$D$200,"&gt;="&amp;('1. Configuració'!$C$9+(12-1)*7)))</f>
        <v/>
      </c>
      <c r="N17" s="28">
        <f>IF($A17="","",COUNTIFS('3. Registre'!$A$5:$A$200,$A17,'3. Registre'!$F$5:$F$200,"Aprovada",'3. Registre'!$C$5:$C$200,"&lt;="&amp;('1. Configuració'!$C$9+(13-1)*7+6),'3. Registre'!$D$5:$D$200,"&gt;="&amp;('1. Configuració'!$C$9+(13-1)*7)))</f>
        <v/>
      </c>
      <c r="O17" s="28">
        <f>IF($A17="","",COUNTIFS('3. Registre'!$A$5:$A$200,$A17,'3. Registre'!$F$5:$F$200,"Aprovada",'3. Registre'!$C$5:$C$200,"&lt;="&amp;('1. Configuració'!$C$9+(14-1)*7+6),'3. Registre'!$D$5:$D$200,"&gt;="&amp;('1. Configuració'!$C$9+(14-1)*7)))</f>
        <v/>
      </c>
      <c r="P17" s="28">
        <f>IF($A17="","",COUNTIFS('3. Registre'!$A$5:$A$200,$A17,'3. Registre'!$F$5:$F$200,"Aprovada",'3. Registre'!$C$5:$C$200,"&lt;="&amp;('1. Configuració'!$C$9+(15-1)*7+6),'3. Registre'!$D$5:$D$200,"&gt;="&amp;('1. Configuració'!$C$9+(15-1)*7)))</f>
        <v/>
      </c>
      <c r="Q17" s="28">
        <f>IF($A17="","",COUNTIFS('3. Registre'!$A$5:$A$200,$A17,'3. Registre'!$F$5:$F$200,"Aprovada",'3. Registre'!$C$5:$C$200,"&lt;="&amp;('1. Configuració'!$C$9+(16-1)*7+6),'3. Registre'!$D$5:$D$200,"&gt;="&amp;('1. Configuració'!$C$9+(16-1)*7)))</f>
        <v/>
      </c>
      <c r="R17" s="28">
        <f>IF($A17="","",COUNTIFS('3. Registre'!$A$5:$A$200,$A17,'3. Registre'!$F$5:$F$200,"Aprovada",'3. Registre'!$C$5:$C$200,"&lt;="&amp;('1. Configuració'!$C$9+(17-1)*7+6),'3. Registre'!$D$5:$D$200,"&gt;="&amp;('1. Configuració'!$C$9+(17-1)*7)))</f>
        <v/>
      </c>
      <c r="S17" s="28">
        <f>IF($A17="","",COUNTIFS('3. Registre'!$A$5:$A$200,$A17,'3. Registre'!$F$5:$F$200,"Aprovada",'3. Registre'!$C$5:$C$200,"&lt;="&amp;('1. Configuració'!$C$9+(18-1)*7+6),'3. Registre'!$D$5:$D$200,"&gt;="&amp;('1. Configuració'!$C$9+(18-1)*7)))</f>
        <v/>
      </c>
      <c r="T17" s="28">
        <f>IF($A17="","",COUNTIFS('3. Registre'!$A$5:$A$200,$A17,'3. Registre'!$F$5:$F$200,"Aprovada",'3. Registre'!$C$5:$C$200,"&lt;="&amp;('1. Configuració'!$C$9+(19-1)*7+6),'3. Registre'!$D$5:$D$200,"&gt;="&amp;('1. Configuració'!$C$9+(19-1)*7)))</f>
        <v/>
      </c>
      <c r="U17" s="28">
        <f>IF($A17="","",COUNTIFS('3. Registre'!$A$5:$A$200,$A17,'3. Registre'!$F$5:$F$200,"Aprovada",'3. Registre'!$C$5:$C$200,"&lt;="&amp;('1. Configuració'!$C$9+(20-1)*7+6),'3. Registre'!$D$5:$D$200,"&gt;="&amp;('1. Configuració'!$C$9+(20-1)*7)))</f>
        <v/>
      </c>
      <c r="V17" s="28">
        <f>IF($A17="","",COUNTIFS('3. Registre'!$A$5:$A$200,$A17,'3. Registre'!$F$5:$F$200,"Aprovada",'3. Registre'!$C$5:$C$200,"&lt;="&amp;('1. Configuració'!$C$9+(21-1)*7+6),'3. Registre'!$D$5:$D$200,"&gt;="&amp;('1. Configuració'!$C$9+(21-1)*7)))</f>
        <v/>
      </c>
      <c r="W17" s="28">
        <f>IF($A17="","",COUNTIFS('3. Registre'!$A$5:$A$200,$A17,'3. Registre'!$F$5:$F$200,"Aprovada",'3. Registre'!$C$5:$C$200,"&lt;="&amp;('1. Configuració'!$C$9+(22-1)*7+6),'3. Registre'!$D$5:$D$200,"&gt;="&amp;('1. Configuració'!$C$9+(22-1)*7)))</f>
        <v/>
      </c>
      <c r="X17" s="28">
        <f>IF($A17="","",COUNTIFS('3. Registre'!$A$5:$A$200,$A17,'3. Registre'!$F$5:$F$200,"Aprovada",'3. Registre'!$C$5:$C$200,"&lt;="&amp;('1. Configuració'!$C$9+(23-1)*7+6),'3. Registre'!$D$5:$D$200,"&gt;="&amp;('1. Configuració'!$C$9+(23-1)*7)))</f>
        <v/>
      </c>
      <c r="Y17" s="28">
        <f>IF($A17="","",COUNTIFS('3. Registre'!$A$5:$A$200,$A17,'3. Registre'!$F$5:$F$200,"Aprovada",'3. Registre'!$C$5:$C$200,"&lt;="&amp;('1. Configuració'!$C$9+(24-1)*7+6),'3. Registre'!$D$5:$D$200,"&gt;="&amp;('1. Configuració'!$C$9+(24-1)*7)))</f>
        <v/>
      </c>
      <c r="Z17" s="28">
        <f>IF($A17="","",COUNTIFS('3. Registre'!$A$5:$A$200,$A17,'3. Registre'!$F$5:$F$200,"Aprovada",'3. Registre'!$C$5:$C$200,"&lt;="&amp;('1. Configuració'!$C$9+(25-1)*7+6),'3. Registre'!$D$5:$D$200,"&gt;="&amp;('1. Configuració'!$C$9+(25-1)*7)))</f>
        <v/>
      </c>
      <c r="AA17" s="28">
        <f>IF($A17="","",COUNTIFS('3. Registre'!$A$5:$A$200,$A17,'3. Registre'!$F$5:$F$200,"Aprovada",'3. Registre'!$C$5:$C$200,"&lt;="&amp;('1. Configuració'!$C$9+(26-1)*7+6),'3. Registre'!$D$5:$D$200,"&gt;="&amp;('1. Configuració'!$C$9+(26-1)*7)))</f>
        <v/>
      </c>
      <c r="AB17" s="28">
        <f>IF($A17="","",COUNTIFS('3. Registre'!$A$5:$A$200,$A17,'3. Registre'!$F$5:$F$200,"Aprovada",'3. Registre'!$C$5:$C$200,"&lt;="&amp;('1. Configuració'!$C$9+(27-1)*7+6),'3. Registre'!$D$5:$D$200,"&gt;="&amp;('1. Configuració'!$C$9+(27-1)*7)))</f>
        <v/>
      </c>
      <c r="AC17" s="28">
        <f>IF($A17="","",COUNTIFS('3. Registre'!$A$5:$A$200,$A17,'3. Registre'!$F$5:$F$200,"Aprovada",'3. Registre'!$C$5:$C$200,"&lt;="&amp;('1. Configuració'!$C$9+(28-1)*7+6),'3. Registre'!$D$5:$D$200,"&gt;="&amp;('1. Configuració'!$C$9+(28-1)*7)))</f>
        <v/>
      </c>
      <c r="AD17" s="28">
        <f>IF($A17="","",COUNTIFS('3. Registre'!$A$5:$A$200,$A17,'3. Registre'!$F$5:$F$200,"Aprovada",'3. Registre'!$C$5:$C$200,"&lt;="&amp;('1. Configuració'!$C$9+(29-1)*7+6),'3. Registre'!$D$5:$D$200,"&gt;="&amp;('1. Configuració'!$C$9+(29-1)*7)))</f>
        <v/>
      </c>
      <c r="AE17" s="28">
        <f>IF($A17="","",COUNTIFS('3. Registre'!$A$5:$A$200,$A17,'3. Registre'!$F$5:$F$200,"Aprovada",'3. Registre'!$C$5:$C$200,"&lt;="&amp;('1. Configuració'!$C$9+(30-1)*7+6),'3. Registre'!$D$5:$D$200,"&gt;="&amp;('1. Configuració'!$C$9+(30-1)*7)))</f>
        <v/>
      </c>
      <c r="AF17" s="28">
        <f>IF($A17="","",COUNTIFS('3. Registre'!$A$5:$A$200,$A17,'3. Registre'!$F$5:$F$200,"Aprovada",'3. Registre'!$C$5:$C$200,"&lt;="&amp;('1. Configuració'!$C$9+(31-1)*7+6),'3. Registre'!$D$5:$D$200,"&gt;="&amp;('1. Configuració'!$C$9+(31-1)*7)))</f>
        <v/>
      </c>
      <c r="AG17" s="28">
        <f>IF($A17="","",COUNTIFS('3. Registre'!$A$5:$A$200,$A17,'3. Registre'!$F$5:$F$200,"Aprovada",'3. Registre'!$C$5:$C$200,"&lt;="&amp;('1. Configuració'!$C$9+(32-1)*7+6),'3. Registre'!$D$5:$D$200,"&gt;="&amp;('1. Configuració'!$C$9+(32-1)*7)))</f>
        <v/>
      </c>
      <c r="AH17" s="28">
        <f>IF($A17="","",COUNTIFS('3. Registre'!$A$5:$A$200,$A17,'3. Registre'!$F$5:$F$200,"Aprovada",'3. Registre'!$C$5:$C$200,"&lt;="&amp;('1. Configuració'!$C$9+(33-1)*7+6),'3. Registre'!$D$5:$D$200,"&gt;="&amp;('1. Configuració'!$C$9+(33-1)*7)))</f>
        <v/>
      </c>
      <c r="AI17" s="28">
        <f>IF($A17="","",COUNTIFS('3. Registre'!$A$5:$A$200,$A17,'3. Registre'!$F$5:$F$200,"Aprovada",'3. Registre'!$C$5:$C$200,"&lt;="&amp;('1. Configuració'!$C$9+(34-1)*7+6),'3. Registre'!$D$5:$D$200,"&gt;="&amp;('1. Configuració'!$C$9+(34-1)*7)))</f>
        <v/>
      </c>
      <c r="AJ17" s="28">
        <f>IF($A17="","",COUNTIFS('3. Registre'!$A$5:$A$200,$A17,'3. Registre'!$F$5:$F$200,"Aprovada",'3. Registre'!$C$5:$C$200,"&lt;="&amp;('1. Configuració'!$C$9+(35-1)*7+6),'3. Registre'!$D$5:$D$200,"&gt;="&amp;('1. Configuració'!$C$9+(35-1)*7)))</f>
        <v/>
      </c>
      <c r="AK17" s="28">
        <f>IF($A17="","",COUNTIFS('3. Registre'!$A$5:$A$200,$A17,'3. Registre'!$F$5:$F$200,"Aprovada",'3. Registre'!$C$5:$C$200,"&lt;="&amp;('1. Configuració'!$C$9+(36-1)*7+6),'3. Registre'!$D$5:$D$200,"&gt;="&amp;('1. Configuració'!$C$9+(36-1)*7)))</f>
        <v/>
      </c>
      <c r="AL17" s="28">
        <f>IF($A17="","",COUNTIFS('3. Registre'!$A$5:$A$200,$A17,'3. Registre'!$F$5:$F$200,"Aprovada",'3. Registre'!$C$5:$C$200,"&lt;="&amp;('1. Configuració'!$C$9+(37-1)*7+6),'3. Registre'!$D$5:$D$200,"&gt;="&amp;('1. Configuració'!$C$9+(37-1)*7)))</f>
        <v/>
      </c>
      <c r="AM17" s="28">
        <f>IF($A17="","",COUNTIFS('3. Registre'!$A$5:$A$200,$A17,'3. Registre'!$F$5:$F$200,"Aprovada",'3. Registre'!$C$5:$C$200,"&lt;="&amp;('1. Configuració'!$C$9+(38-1)*7+6),'3. Registre'!$D$5:$D$200,"&gt;="&amp;('1. Configuració'!$C$9+(38-1)*7)))</f>
        <v/>
      </c>
      <c r="AN17" s="28">
        <f>IF($A17="","",COUNTIFS('3. Registre'!$A$5:$A$200,$A17,'3. Registre'!$F$5:$F$200,"Aprovada",'3. Registre'!$C$5:$C$200,"&lt;="&amp;('1. Configuració'!$C$9+(39-1)*7+6),'3. Registre'!$D$5:$D$200,"&gt;="&amp;('1. Configuració'!$C$9+(39-1)*7)))</f>
        <v/>
      </c>
      <c r="AO17" s="28">
        <f>IF($A17="","",COUNTIFS('3. Registre'!$A$5:$A$200,$A17,'3. Registre'!$F$5:$F$200,"Aprovada",'3. Registre'!$C$5:$C$200,"&lt;="&amp;('1. Configuració'!$C$9+(40-1)*7+6),'3. Registre'!$D$5:$D$200,"&gt;="&amp;('1. Configuració'!$C$9+(40-1)*7)))</f>
        <v/>
      </c>
      <c r="AP17" s="28">
        <f>IF($A17="","",COUNTIFS('3. Registre'!$A$5:$A$200,$A17,'3. Registre'!$F$5:$F$200,"Aprovada",'3. Registre'!$C$5:$C$200,"&lt;="&amp;('1. Configuració'!$C$9+(41-1)*7+6),'3. Registre'!$D$5:$D$200,"&gt;="&amp;('1. Configuració'!$C$9+(41-1)*7)))</f>
        <v/>
      </c>
      <c r="AQ17" s="28">
        <f>IF($A17="","",COUNTIFS('3. Registre'!$A$5:$A$200,$A17,'3. Registre'!$F$5:$F$200,"Aprovada",'3. Registre'!$C$5:$C$200,"&lt;="&amp;('1. Configuració'!$C$9+(42-1)*7+6),'3. Registre'!$D$5:$D$200,"&gt;="&amp;('1. Configuració'!$C$9+(42-1)*7)))</f>
        <v/>
      </c>
      <c r="AR17" s="28">
        <f>IF($A17="","",COUNTIFS('3. Registre'!$A$5:$A$200,$A17,'3. Registre'!$F$5:$F$200,"Aprovada",'3. Registre'!$C$5:$C$200,"&lt;="&amp;('1. Configuració'!$C$9+(43-1)*7+6),'3. Registre'!$D$5:$D$200,"&gt;="&amp;('1. Configuració'!$C$9+(43-1)*7)))</f>
        <v/>
      </c>
      <c r="AS17" s="28">
        <f>IF($A17="","",COUNTIFS('3. Registre'!$A$5:$A$200,$A17,'3. Registre'!$F$5:$F$200,"Aprovada",'3. Registre'!$C$5:$C$200,"&lt;="&amp;('1. Configuració'!$C$9+(44-1)*7+6),'3. Registre'!$D$5:$D$200,"&gt;="&amp;('1. Configuració'!$C$9+(44-1)*7)))</f>
        <v/>
      </c>
      <c r="AT17" s="28">
        <f>IF($A17="","",COUNTIFS('3. Registre'!$A$5:$A$200,$A17,'3. Registre'!$F$5:$F$200,"Aprovada",'3. Registre'!$C$5:$C$200,"&lt;="&amp;('1. Configuració'!$C$9+(45-1)*7+6),'3. Registre'!$D$5:$D$200,"&gt;="&amp;('1. Configuració'!$C$9+(45-1)*7)))</f>
        <v/>
      </c>
      <c r="AU17" s="28">
        <f>IF($A17="","",COUNTIFS('3. Registre'!$A$5:$A$200,$A17,'3. Registre'!$F$5:$F$200,"Aprovada",'3. Registre'!$C$5:$C$200,"&lt;="&amp;('1. Configuració'!$C$9+(46-1)*7+6),'3. Registre'!$D$5:$D$200,"&gt;="&amp;('1. Configuració'!$C$9+(46-1)*7)))</f>
        <v/>
      </c>
      <c r="AV17" s="28">
        <f>IF($A17="","",COUNTIFS('3. Registre'!$A$5:$A$200,$A17,'3. Registre'!$F$5:$F$200,"Aprovada",'3. Registre'!$C$5:$C$200,"&lt;="&amp;('1. Configuració'!$C$9+(47-1)*7+6),'3. Registre'!$D$5:$D$200,"&gt;="&amp;('1. Configuració'!$C$9+(47-1)*7)))</f>
        <v/>
      </c>
      <c r="AW17" s="28">
        <f>IF($A17="","",COUNTIFS('3. Registre'!$A$5:$A$200,$A17,'3. Registre'!$F$5:$F$200,"Aprovada",'3. Registre'!$C$5:$C$200,"&lt;="&amp;('1. Configuració'!$C$9+(48-1)*7+6),'3. Registre'!$D$5:$D$200,"&gt;="&amp;('1. Configuració'!$C$9+(48-1)*7)))</f>
        <v/>
      </c>
      <c r="AX17" s="28">
        <f>IF($A17="","",COUNTIFS('3. Registre'!$A$5:$A$200,$A17,'3. Registre'!$F$5:$F$200,"Aprovada",'3. Registre'!$C$5:$C$200,"&lt;="&amp;('1. Configuració'!$C$9+(49-1)*7+6),'3. Registre'!$D$5:$D$200,"&gt;="&amp;('1. Configuració'!$C$9+(49-1)*7)))</f>
        <v/>
      </c>
      <c r="AY17" s="28">
        <f>IF($A17="","",COUNTIFS('3. Registre'!$A$5:$A$200,$A17,'3. Registre'!$F$5:$F$200,"Aprovada",'3. Registre'!$C$5:$C$200,"&lt;="&amp;('1. Configuració'!$C$9+(50-1)*7+6),'3. Registre'!$D$5:$D$200,"&gt;="&amp;('1. Configuració'!$C$9+(50-1)*7)))</f>
        <v/>
      </c>
      <c r="AZ17" s="28">
        <f>IF($A17="","",COUNTIFS('3. Registre'!$A$5:$A$200,$A17,'3. Registre'!$F$5:$F$200,"Aprovada",'3. Registre'!$C$5:$C$200,"&lt;="&amp;('1. Configuració'!$C$9+(51-1)*7+6),'3. Registre'!$D$5:$D$200,"&gt;="&amp;('1. Configuració'!$C$9+(51-1)*7)))</f>
        <v/>
      </c>
      <c r="BA17" s="28">
        <f>IF($A17="","",COUNTIFS('3. Registre'!$A$5:$A$200,$A17,'3. Registre'!$F$5:$F$200,"Aprovada",'3. Registre'!$C$5:$C$200,"&lt;="&amp;('1. Configuració'!$C$9+(52-1)*7+6),'3. Registre'!$D$5:$D$200,"&gt;="&amp;('1. Configuració'!$C$9+(52-1)*7)))</f>
        <v/>
      </c>
    </row>
    <row r="18">
      <c r="A18" s="19">
        <f>IF('2. Empleats'!A18="","",'2. Empleats'!A18)</f>
        <v/>
      </c>
      <c r="B18" s="28">
        <f>IF($A18="","",COUNTIFS('3. Registre'!$A$5:$A$200,$A18,'3. Registre'!$F$5:$F$200,"Aprovada",'3. Registre'!$C$5:$C$200,"&lt;="&amp;('1. Configuració'!$C$9+(1-1)*7+6),'3. Registre'!$D$5:$D$200,"&gt;="&amp;('1. Configuració'!$C$9+(1-1)*7)))</f>
        <v/>
      </c>
      <c r="C18" s="28">
        <f>IF($A18="","",COUNTIFS('3. Registre'!$A$5:$A$200,$A18,'3. Registre'!$F$5:$F$200,"Aprovada",'3. Registre'!$C$5:$C$200,"&lt;="&amp;('1. Configuració'!$C$9+(2-1)*7+6),'3. Registre'!$D$5:$D$200,"&gt;="&amp;('1. Configuració'!$C$9+(2-1)*7)))</f>
        <v/>
      </c>
      <c r="D18" s="28">
        <f>IF($A18="","",COUNTIFS('3. Registre'!$A$5:$A$200,$A18,'3. Registre'!$F$5:$F$200,"Aprovada",'3. Registre'!$C$5:$C$200,"&lt;="&amp;('1. Configuració'!$C$9+(3-1)*7+6),'3. Registre'!$D$5:$D$200,"&gt;="&amp;('1. Configuració'!$C$9+(3-1)*7)))</f>
        <v/>
      </c>
      <c r="E18" s="28">
        <f>IF($A18="","",COUNTIFS('3. Registre'!$A$5:$A$200,$A18,'3. Registre'!$F$5:$F$200,"Aprovada",'3. Registre'!$C$5:$C$200,"&lt;="&amp;('1. Configuració'!$C$9+(4-1)*7+6),'3. Registre'!$D$5:$D$200,"&gt;="&amp;('1. Configuració'!$C$9+(4-1)*7)))</f>
        <v/>
      </c>
      <c r="F18" s="28">
        <f>IF($A18="","",COUNTIFS('3. Registre'!$A$5:$A$200,$A18,'3. Registre'!$F$5:$F$200,"Aprovada",'3. Registre'!$C$5:$C$200,"&lt;="&amp;('1. Configuració'!$C$9+(5-1)*7+6),'3. Registre'!$D$5:$D$200,"&gt;="&amp;('1. Configuració'!$C$9+(5-1)*7)))</f>
        <v/>
      </c>
      <c r="G18" s="28">
        <f>IF($A18="","",COUNTIFS('3. Registre'!$A$5:$A$200,$A18,'3. Registre'!$F$5:$F$200,"Aprovada",'3. Registre'!$C$5:$C$200,"&lt;="&amp;('1. Configuració'!$C$9+(6-1)*7+6),'3. Registre'!$D$5:$D$200,"&gt;="&amp;('1. Configuració'!$C$9+(6-1)*7)))</f>
        <v/>
      </c>
      <c r="H18" s="28">
        <f>IF($A18="","",COUNTIFS('3. Registre'!$A$5:$A$200,$A18,'3. Registre'!$F$5:$F$200,"Aprovada",'3. Registre'!$C$5:$C$200,"&lt;="&amp;('1. Configuració'!$C$9+(7-1)*7+6),'3. Registre'!$D$5:$D$200,"&gt;="&amp;('1. Configuració'!$C$9+(7-1)*7)))</f>
        <v/>
      </c>
      <c r="I18" s="28">
        <f>IF($A18="","",COUNTIFS('3. Registre'!$A$5:$A$200,$A18,'3. Registre'!$F$5:$F$200,"Aprovada",'3. Registre'!$C$5:$C$200,"&lt;="&amp;('1. Configuració'!$C$9+(8-1)*7+6),'3. Registre'!$D$5:$D$200,"&gt;="&amp;('1. Configuració'!$C$9+(8-1)*7)))</f>
        <v/>
      </c>
      <c r="J18" s="28">
        <f>IF($A18="","",COUNTIFS('3. Registre'!$A$5:$A$200,$A18,'3. Registre'!$F$5:$F$200,"Aprovada",'3. Registre'!$C$5:$C$200,"&lt;="&amp;('1. Configuració'!$C$9+(9-1)*7+6),'3. Registre'!$D$5:$D$200,"&gt;="&amp;('1. Configuració'!$C$9+(9-1)*7)))</f>
        <v/>
      </c>
      <c r="K18" s="28">
        <f>IF($A18="","",COUNTIFS('3. Registre'!$A$5:$A$200,$A18,'3. Registre'!$F$5:$F$200,"Aprovada",'3. Registre'!$C$5:$C$200,"&lt;="&amp;('1. Configuració'!$C$9+(10-1)*7+6),'3. Registre'!$D$5:$D$200,"&gt;="&amp;('1. Configuració'!$C$9+(10-1)*7)))</f>
        <v/>
      </c>
      <c r="L18" s="28">
        <f>IF($A18="","",COUNTIFS('3. Registre'!$A$5:$A$200,$A18,'3. Registre'!$F$5:$F$200,"Aprovada",'3. Registre'!$C$5:$C$200,"&lt;="&amp;('1. Configuració'!$C$9+(11-1)*7+6),'3. Registre'!$D$5:$D$200,"&gt;="&amp;('1. Configuració'!$C$9+(11-1)*7)))</f>
        <v/>
      </c>
      <c r="M18" s="28">
        <f>IF($A18="","",COUNTIFS('3. Registre'!$A$5:$A$200,$A18,'3. Registre'!$F$5:$F$200,"Aprovada",'3. Registre'!$C$5:$C$200,"&lt;="&amp;('1. Configuració'!$C$9+(12-1)*7+6),'3. Registre'!$D$5:$D$200,"&gt;="&amp;('1. Configuració'!$C$9+(12-1)*7)))</f>
        <v/>
      </c>
      <c r="N18" s="28">
        <f>IF($A18="","",COUNTIFS('3. Registre'!$A$5:$A$200,$A18,'3. Registre'!$F$5:$F$200,"Aprovada",'3. Registre'!$C$5:$C$200,"&lt;="&amp;('1. Configuració'!$C$9+(13-1)*7+6),'3. Registre'!$D$5:$D$200,"&gt;="&amp;('1. Configuració'!$C$9+(13-1)*7)))</f>
        <v/>
      </c>
      <c r="O18" s="28">
        <f>IF($A18="","",COUNTIFS('3. Registre'!$A$5:$A$200,$A18,'3. Registre'!$F$5:$F$200,"Aprovada",'3. Registre'!$C$5:$C$200,"&lt;="&amp;('1. Configuració'!$C$9+(14-1)*7+6),'3. Registre'!$D$5:$D$200,"&gt;="&amp;('1. Configuració'!$C$9+(14-1)*7)))</f>
        <v/>
      </c>
      <c r="P18" s="28">
        <f>IF($A18="","",COUNTIFS('3. Registre'!$A$5:$A$200,$A18,'3. Registre'!$F$5:$F$200,"Aprovada",'3. Registre'!$C$5:$C$200,"&lt;="&amp;('1. Configuració'!$C$9+(15-1)*7+6),'3. Registre'!$D$5:$D$200,"&gt;="&amp;('1. Configuració'!$C$9+(15-1)*7)))</f>
        <v/>
      </c>
      <c r="Q18" s="28">
        <f>IF($A18="","",COUNTIFS('3. Registre'!$A$5:$A$200,$A18,'3. Registre'!$F$5:$F$200,"Aprovada",'3. Registre'!$C$5:$C$200,"&lt;="&amp;('1. Configuració'!$C$9+(16-1)*7+6),'3. Registre'!$D$5:$D$200,"&gt;="&amp;('1. Configuració'!$C$9+(16-1)*7)))</f>
        <v/>
      </c>
      <c r="R18" s="28">
        <f>IF($A18="","",COUNTIFS('3. Registre'!$A$5:$A$200,$A18,'3. Registre'!$F$5:$F$200,"Aprovada",'3. Registre'!$C$5:$C$200,"&lt;="&amp;('1. Configuració'!$C$9+(17-1)*7+6),'3. Registre'!$D$5:$D$200,"&gt;="&amp;('1. Configuració'!$C$9+(17-1)*7)))</f>
        <v/>
      </c>
      <c r="S18" s="28">
        <f>IF($A18="","",COUNTIFS('3. Registre'!$A$5:$A$200,$A18,'3. Registre'!$F$5:$F$200,"Aprovada",'3. Registre'!$C$5:$C$200,"&lt;="&amp;('1. Configuració'!$C$9+(18-1)*7+6),'3. Registre'!$D$5:$D$200,"&gt;="&amp;('1. Configuració'!$C$9+(18-1)*7)))</f>
        <v/>
      </c>
      <c r="T18" s="28">
        <f>IF($A18="","",COUNTIFS('3. Registre'!$A$5:$A$200,$A18,'3. Registre'!$F$5:$F$200,"Aprovada",'3. Registre'!$C$5:$C$200,"&lt;="&amp;('1. Configuració'!$C$9+(19-1)*7+6),'3. Registre'!$D$5:$D$200,"&gt;="&amp;('1. Configuració'!$C$9+(19-1)*7)))</f>
        <v/>
      </c>
      <c r="U18" s="28">
        <f>IF($A18="","",COUNTIFS('3. Registre'!$A$5:$A$200,$A18,'3. Registre'!$F$5:$F$200,"Aprovada",'3. Registre'!$C$5:$C$200,"&lt;="&amp;('1. Configuració'!$C$9+(20-1)*7+6),'3. Registre'!$D$5:$D$200,"&gt;="&amp;('1. Configuració'!$C$9+(20-1)*7)))</f>
        <v/>
      </c>
      <c r="V18" s="28">
        <f>IF($A18="","",COUNTIFS('3. Registre'!$A$5:$A$200,$A18,'3. Registre'!$F$5:$F$200,"Aprovada",'3. Registre'!$C$5:$C$200,"&lt;="&amp;('1. Configuració'!$C$9+(21-1)*7+6),'3. Registre'!$D$5:$D$200,"&gt;="&amp;('1. Configuració'!$C$9+(21-1)*7)))</f>
        <v/>
      </c>
      <c r="W18" s="28">
        <f>IF($A18="","",COUNTIFS('3. Registre'!$A$5:$A$200,$A18,'3. Registre'!$F$5:$F$200,"Aprovada",'3. Registre'!$C$5:$C$200,"&lt;="&amp;('1. Configuració'!$C$9+(22-1)*7+6),'3. Registre'!$D$5:$D$200,"&gt;="&amp;('1. Configuració'!$C$9+(22-1)*7)))</f>
        <v/>
      </c>
      <c r="X18" s="28">
        <f>IF($A18="","",COUNTIFS('3. Registre'!$A$5:$A$200,$A18,'3. Registre'!$F$5:$F$200,"Aprovada",'3. Registre'!$C$5:$C$200,"&lt;="&amp;('1. Configuració'!$C$9+(23-1)*7+6),'3. Registre'!$D$5:$D$200,"&gt;="&amp;('1. Configuració'!$C$9+(23-1)*7)))</f>
        <v/>
      </c>
      <c r="Y18" s="28">
        <f>IF($A18="","",COUNTIFS('3. Registre'!$A$5:$A$200,$A18,'3. Registre'!$F$5:$F$200,"Aprovada",'3. Registre'!$C$5:$C$200,"&lt;="&amp;('1. Configuració'!$C$9+(24-1)*7+6),'3. Registre'!$D$5:$D$200,"&gt;="&amp;('1. Configuració'!$C$9+(24-1)*7)))</f>
        <v/>
      </c>
      <c r="Z18" s="28">
        <f>IF($A18="","",COUNTIFS('3. Registre'!$A$5:$A$200,$A18,'3. Registre'!$F$5:$F$200,"Aprovada",'3. Registre'!$C$5:$C$200,"&lt;="&amp;('1. Configuració'!$C$9+(25-1)*7+6),'3. Registre'!$D$5:$D$200,"&gt;="&amp;('1. Configuració'!$C$9+(25-1)*7)))</f>
        <v/>
      </c>
      <c r="AA18" s="28">
        <f>IF($A18="","",COUNTIFS('3. Registre'!$A$5:$A$200,$A18,'3. Registre'!$F$5:$F$200,"Aprovada",'3. Registre'!$C$5:$C$200,"&lt;="&amp;('1. Configuració'!$C$9+(26-1)*7+6),'3. Registre'!$D$5:$D$200,"&gt;="&amp;('1. Configuració'!$C$9+(26-1)*7)))</f>
        <v/>
      </c>
      <c r="AB18" s="28">
        <f>IF($A18="","",COUNTIFS('3. Registre'!$A$5:$A$200,$A18,'3. Registre'!$F$5:$F$200,"Aprovada",'3. Registre'!$C$5:$C$200,"&lt;="&amp;('1. Configuració'!$C$9+(27-1)*7+6),'3. Registre'!$D$5:$D$200,"&gt;="&amp;('1. Configuració'!$C$9+(27-1)*7)))</f>
        <v/>
      </c>
      <c r="AC18" s="28">
        <f>IF($A18="","",COUNTIFS('3. Registre'!$A$5:$A$200,$A18,'3. Registre'!$F$5:$F$200,"Aprovada",'3. Registre'!$C$5:$C$200,"&lt;="&amp;('1. Configuració'!$C$9+(28-1)*7+6),'3. Registre'!$D$5:$D$200,"&gt;="&amp;('1. Configuració'!$C$9+(28-1)*7)))</f>
        <v/>
      </c>
      <c r="AD18" s="28">
        <f>IF($A18="","",COUNTIFS('3. Registre'!$A$5:$A$200,$A18,'3. Registre'!$F$5:$F$200,"Aprovada",'3. Registre'!$C$5:$C$200,"&lt;="&amp;('1. Configuració'!$C$9+(29-1)*7+6),'3. Registre'!$D$5:$D$200,"&gt;="&amp;('1. Configuració'!$C$9+(29-1)*7)))</f>
        <v/>
      </c>
      <c r="AE18" s="28">
        <f>IF($A18="","",COUNTIFS('3. Registre'!$A$5:$A$200,$A18,'3. Registre'!$F$5:$F$200,"Aprovada",'3. Registre'!$C$5:$C$200,"&lt;="&amp;('1. Configuració'!$C$9+(30-1)*7+6),'3. Registre'!$D$5:$D$200,"&gt;="&amp;('1. Configuració'!$C$9+(30-1)*7)))</f>
        <v/>
      </c>
      <c r="AF18" s="28">
        <f>IF($A18="","",COUNTIFS('3. Registre'!$A$5:$A$200,$A18,'3. Registre'!$F$5:$F$200,"Aprovada",'3. Registre'!$C$5:$C$200,"&lt;="&amp;('1. Configuració'!$C$9+(31-1)*7+6),'3. Registre'!$D$5:$D$200,"&gt;="&amp;('1. Configuració'!$C$9+(31-1)*7)))</f>
        <v/>
      </c>
      <c r="AG18" s="28">
        <f>IF($A18="","",COUNTIFS('3. Registre'!$A$5:$A$200,$A18,'3. Registre'!$F$5:$F$200,"Aprovada",'3. Registre'!$C$5:$C$200,"&lt;="&amp;('1. Configuració'!$C$9+(32-1)*7+6),'3. Registre'!$D$5:$D$200,"&gt;="&amp;('1. Configuració'!$C$9+(32-1)*7)))</f>
        <v/>
      </c>
      <c r="AH18" s="28">
        <f>IF($A18="","",COUNTIFS('3. Registre'!$A$5:$A$200,$A18,'3. Registre'!$F$5:$F$200,"Aprovada",'3. Registre'!$C$5:$C$200,"&lt;="&amp;('1. Configuració'!$C$9+(33-1)*7+6),'3. Registre'!$D$5:$D$200,"&gt;="&amp;('1. Configuració'!$C$9+(33-1)*7)))</f>
        <v/>
      </c>
      <c r="AI18" s="28">
        <f>IF($A18="","",COUNTIFS('3. Registre'!$A$5:$A$200,$A18,'3. Registre'!$F$5:$F$200,"Aprovada",'3. Registre'!$C$5:$C$200,"&lt;="&amp;('1. Configuració'!$C$9+(34-1)*7+6),'3. Registre'!$D$5:$D$200,"&gt;="&amp;('1. Configuració'!$C$9+(34-1)*7)))</f>
        <v/>
      </c>
      <c r="AJ18" s="28">
        <f>IF($A18="","",COUNTIFS('3. Registre'!$A$5:$A$200,$A18,'3. Registre'!$F$5:$F$200,"Aprovada",'3. Registre'!$C$5:$C$200,"&lt;="&amp;('1. Configuració'!$C$9+(35-1)*7+6),'3. Registre'!$D$5:$D$200,"&gt;="&amp;('1. Configuració'!$C$9+(35-1)*7)))</f>
        <v/>
      </c>
      <c r="AK18" s="28">
        <f>IF($A18="","",COUNTIFS('3. Registre'!$A$5:$A$200,$A18,'3. Registre'!$F$5:$F$200,"Aprovada",'3. Registre'!$C$5:$C$200,"&lt;="&amp;('1. Configuració'!$C$9+(36-1)*7+6),'3. Registre'!$D$5:$D$200,"&gt;="&amp;('1. Configuració'!$C$9+(36-1)*7)))</f>
        <v/>
      </c>
      <c r="AL18" s="28">
        <f>IF($A18="","",COUNTIFS('3. Registre'!$A$5:$A$200,$A18,'3. Registre'!$F$5:$F$200,"Aprovada",'3. Registre'!$C$5:$C$200,"&lt;="&amp;('1. Configuració'!$C$9+(37-1)*7+6),'3. Registre'!$D$5:$D$200,"&gt;="&amp;('1. Configuració'!$C$9+(37-1)*7)))</f>
        <v/>
      </c>
      <c r="AM18" s="28">
        <f>IF($A18="","",COUNTIFS('3. Registre'!$A$5:$A$200,$A18,'3. Registre'!$F$5:$F$200,"Aprovada",'3. Registre'!$C$5:$C$200,"&lt;="&amp;('1. Configuració'!$C$9+(38-1)*7+6),'3. Registre'!$D$5:$D$200,"&gt;="&amp;('1. Configuració'!$C$9+(38-1)*7)))</f>
        <v/>
      </c>
      <c r="AN18" s="28">
        <f>IF($A18="","",COUNTIFS('3. Registre'!$A$5:$A$200,$A18,'3. Registre'!$F$5:$F$200,"Aprovada",'3. Registre'!$C$5:$C$200,"&lt;="&amp;('1. Configuració'!$C$9+(39-1)*7+6),'3. Registre'!$D$5:$D$200,"&gt;="&amp;('1. Configuració'!$C$9+(39-1)*7)))</f>
        <v/>
      </c>
      <c r="AO18" s="28">
        <f>IF($A18="","",COUNTIFS('3. Registre'!$A$5:$A$200,$A18,'3. Registre'!$F$5:$F$200,"Aprovada",'3. Registre'!$C$5:$C$200,"&lt;="&amp;('1. Configuració'!$C$9+(40-1)*7+6),'3. Registre'!$D$5:$D$200,"&gt;="&amp;('1. Configuració'!$C$9+(40-1)*7)))</f>
        <v/>
      </c>
      <c r="AP18" s="28">
        <f>IF($A18="","",COUNTIFS('3. Registre'!$A$5:$A$200,$A18,'3. Registre'!$F$5:$F$200,"Aprovada",'3. Registre'!$C$5:$C$200,"&lt;="&amp;('1. Configuració'!$C$9+(41-1)*7+6),'3. Registre'!$D$5:$D$200,"&gt;="&amp;('1. Configuració'!$C$9+(41-1)*7)))</f>
        <v/>
      </c>
      <c r="AQ18" s="28">
        <f>IF($A18="","",COUNTIFS('3. Registre'!$A$5:$A$200,$A18,'3. Registre'!$F$5:$F$200,"Aprovada",'3. Registre'!$C$5:$C$200,"&lt;="&amp;('1. Configuració'!$C$9+(42-1)*7+6),'3. Registre'!$D$5:$D$200,"&gt;="&amp;('1. Configuració'!$C$9+(42-1)*7)))</f>
        <v/>
      </c>
      <c r="AR18" s="28">
        <f>IF($A18="","",COUNTIFS('3. Registre'!$A$5:$A$200,$A18,'3. Registre'!$F$5:$F$200,"Aprovada",'3. Registre'!$C$5:$C$200,"&lt;="&amp;('1. Configuració'!$C$9+(43-1)*7+6),'3. Registre'!$D$5:$D$200,"&gt;="&amp;('1. Configuració'!$C$9+(43-1)*7)))</f>
        <v/>
      </c>
      <c r="AS18" s="28">
        <f>IF($A18="","",COUNTIFS('3. Registre'!$A$5:$A$200,$A18,'3. Registre'!$F$5:$F$200,"Aprovada",'3. Registre'!$C$5:$C$200,"&lt;="&amp;('1. Configuració'!$C$9+(44-1)*7+6),'3. Registre'!$D$5:$D$200,"&gt;="&amp;('1. Configuració'!$C$9+(44-1)*7)))</f>
        <v/>
      </c>
      <c r="AT18" s="28">
        <f>IF($A18="","",COUNTIFS('3. Registre'!$A$5:$A$200,$A18,'3. Registre'!$F$5:$F$200,"Aprovada",'3. Registre'!$C$5:$C$200,"&lt;="&amp;('1. Configuració'!$C$9+(45-1)*7+6),'3. Registre'!$D$5:$D$200,"&gt;="&amp;('1. Configuració'!$C$9+(45-1)*7)))</f>
        <v/>
      </c>
      <c r="AU18" s="28">
        <f>IF($A18="","",COUNTIFS('3. Registre'!$A$5:$A$200,$A18,'3. Registre'!$F$5:$F$200,"Aprovada",'3. Registre'!$C$5:$C$200,"&lt;="&amp;('1. Configuració'!$C$9+(46-1)*7+6),'3. Registre'!$D$5:$D$200,"&gt;="&amp;('1. Configuració'!$C$9+(46-1)*7)))</f>
        <v/>
      </c>
      <c r="AV18" s="28">
        <f>IF($A18="","",COUNTIFS('3. Registre'!$A$5:$A$200,$A18,'3. Registre'!$F$5:$F$200,"Aprovada",'3. Registre'!$C$5:$C$200,"&lt;="&amp;('1. Configuració'!$C$9+(47-1)*7+6),'3. Registre'!$D$5:$D$200,"&gt;="&amp;('1. Configuració'!$C$9+(47-1)*7)))</f>
        <v/>
      </c>
      <c r="AW18" s="28">
        <f>IF($A18="","",COUNTIFS('3. Registre'!$A$5:$A$200,$A18,'3. Registre'!$F$5:$F$200,"Aprovada",'3. Registre'!$C$5:$C$200,"&lt;="&amp;('1. Configuració'!$C$9+(48-1)*7+6),'3. Registre'!$D$5:$D$200,"&gt;="&amp;('1. Configuració'!$C$9+(48-1)*7)))</f>
        <v/>
      </c>
      <c r="AX18" s="28">
        <f>IF($A18="","",COUNTIFS('3. Registre'!$A$5:$A$200,$A18,'3. Registre'!$F$5:$F$200,"Aprovada",'3. Registre'!$C$5:$C$200,"&lt;="&amp;('1. Configuració'!$C$9+(49-1)*7+6),'3. Registre'!$D$5:$D$200,"&gt;="&amp;('1. Configuració'!$C$9+(49-1)*7)))</f>
        <v/>
      </c>
      <c r="AY18" s="28">
        <f>IF($A18="","",COUNTIFS('3. Registre'!$A$5:$A$200,$A18,'3. Registre'!$F$5:$F$200,"Aprovada",'3. Registre'!$C$5:$C$200,"&lt;="&amp;('1. Configuració'!$C$9+(50-1)*7+6),'3. Registre'!$D$5:$D$200,"&gt;="&amp;('1. Configuració'!$C$9+(50-1)*7)))</f>
        <v/>
      </c>
      <c r="AZ18" s="28">
        <f>IF($A18="","",COUNTIFS('3. Registre'!$A$5:$A$200,$A18,'3. Registre'!$F$5:$F$200,"Aprovada",'3. Registre'!$C$5:$C$200,"&lt;="&amp;('1. Configuració'!$C$9+(51-1)*7+6),'3. Registre'!$D$5:$D$200,"&gt;="&amp;('1. Configuració'!$C$9+(51-1)*7)))</f>
        <v/>
      </c>
      <c r="BA18" s="28">
        <f>IF($A18="","",COUNTIFS('3. Registre'!$A$5:$A$200,$A18,'3. Registre'!$F$5:$F$200,"Aprovada",'3. Registre'!$C$5:$C$200,"&lt;="&amp;('1. Configuració'!$C$9+(52-1)*7+6),'3. Registre'!$D$5:$D$200,"&gt;="&amp;('1. Configuració'!$C$9+(52-1)*7)))</f>
        <v/>
      </c>
    </row>
    <row r="19">
      <c r="A19" s="19">
        <f>IF('2. Empleats'!A19="","",'2. Empleats'!A19)</f>
        <v/>
      </c>
      <c r="B19" s="28">
        <f>IF($A19="","",COUNTIFS('3. Registre'!$A$5:$A$200,$A19,'3. Registre'!$F$5:$F$200,"Aprovada",'3. Registre'!$C$5:$C$200,"&lt;="&amp;('1. Configuració'!$C$9+(1-1)*7+6),'3. Registre'!$D$5:$D$200,"&gt;="&amp;('1. Configuració'!$C$9+(1-1)*7)))</f>
        <v/>
      </c>
      <c r="C19" s="28">
        <f>IF($A19="","",COUNTIFS('3. Registre'!$A$5:$A$200,$A19,'3. Registre'!$F$5:$F$200,"Aprovada",'3. Registre'!$C$5:$C$200,"&lt;="&amp;('1. Configuració'!$C$9+(2-1)*7+6),'3. Registre'!$D$5:$D$200,"&gt;="&amp;('1. Configuració'!$C$9+(2-1)*7)))</f>
        <v/>
      </c>
      <c r="D19" s="28">
        <f>IF($A19="","",COUNTIFS('3. Registre'!$A$5:$A$200,$A19,'3. Registre'!$F$5:$F$200,"Aprovada",'3. Registre'!$C$5:$C$200,"&lt;="&amp;('1. Configuració'!$C$9+(3-1)*7+6),'3. Registre'!$D$5:$D$200,"&gt;="&amp;('1. Configuració'!$C$9+(3-1)*7)))</f>
        <v/>
      </c>
      <c r="E19" s="28">
        <f>IF($A19="","",COUNTIFS('3. Registre'!$A$5:$A$200,$A19,'3. Registre'!$F$5:$F$200,"Aprovada",'3. Registre'!$C$5:$C$200,"&lt;="&amp;('1. Configuració'!$C$9+(4-1)*7+6),'3. Registre'!$D$5:$D$200,"&gt;="&amp;('1. Configuració'!$C$9+(4-1)*7)))</f>
        <v/>
      </c>
      <c r="F19" s="28">
        <f>IF($A19="","",COUNTIFS('3. Registre'!$A$5:$A$200,$A19,'3. Registre'!$F$5:$F$200,"Aprovada",'3. Registre'!$C$5:$C$200,"&lt;="&amp;('1. Configuració'!$C$9+(5-1)*7+6),'3. Registre'!$D$5:$D$200,"&gt;="&amp;('1. Configuració'!$C$9+(5-1)*7)))</f>
        <v/>
      </c>
      <c r="G19" s="28">
        <f>IF($A19="","",COUNTIFS('3. Registre'!$A$5:$A$200,$A19,'3. Registre'!$F$5:$F$200,"Aprovada",'3. Registre'!$C$5:$C$200,"&lt;="&amp;('1. Configuració'!$C$9+(6-1)*7+6),'3. Registre'!$D$5:$D$200,"&gt;="&amp;('1. Configuració'!$C$9+(6-1)*7)))</f>
        <v/>
      </c>
      <c r="H19" s="28">
        <f>IF($A19="","",COUNTIFS('3. Registre'!$A$5:$A$200,$A19,'3. Registre'!$F$5:$F$200,"Aprovada",'3. Registre'!$C$5:$C$200,"&lt;="&amp;('1. Configuració'!$C$9+(7-1)*7+6),'3. Registre'!$D$5:$D$200,"&gt;="&amp;('1. Configuració'!$C$9+(7-1)*7)))</f>
        <v/>
      </c>
      <c r="I19" s="28">
        <f>IF($A19="","",COUNTIFS('3. Registre'!$A$5:$A$200,$A19,'3. Registre'!$F$5:$F$200,"Aprovada",'3. Registre'!$C$5:$C$200,"&lt;="&amp;('1. Configuració'!$C$9+(8-1)*7+6),'3. Registre'!$D$5:$D$200,"&gt;="&amp;('1. Configuració'!$C$9+(8-1)*7)))</f>
        <v/>
      </c>
      <c r="J19" s="28">
        <f>IF($A19="","",COUNTIFS('3. Registre'!$A$5:$A$200,$A19,'3. Registre'!$F$5:$F$200,"Aprovada",'3. Registre'!$C$5:$C$200,"&lt;="&amp;('1. Configuració'!$C$9+(9-1)*7+6),'3. Registre'!$D$5:$D$200,"&gt;="&amp;('1. Configuració'!$C$9+(9-1)*7)))</f>
        <v/>
      </c>
      <c r="K19" s="28">
        <f>IF($A19="","",COUNTIFS('3. Registre'!$A$5:$A$200,$A19,'3. Registre'!$F$5:$F$200,"Aprovada",'3. Registre'!$C$5:$C$200,"&lt;="&amp;('1. Configuració'!$C$9+(10-1)*7+6),'3. Registre'!$D$5:$D$200,"&gt;="&amp;('1. Configuració'!$C$9+(10-1)*7)))</f>
        <v/>
      </c>
      <c r="L19" s="28">
        <f>IF($A19="","",COUNTIFS('3. Registre'!$A$5:$A$200,$A19,'3. Registre'!$F$5:$F$200,"Aprovada",'3. Registre'!$C$5:$C$200,"&lt;="&amp;('1. Configuració'!$C$9+(11-1)*7+6),'3. Registre'!$D$5:$D$200,"&gt;="&amp;('1. Configuració'!$C$9+(11-1)*7)))</f>
        <v/>
      </c>
      <c r="M19" s="28">
        <f>IF($A19="","",COUNTIFS('3. Registre'!$A$5:$A$200,$A19,'3. Registre'!$F$5:$F$200,"Aprovada",'3. Registre'!$C$5:$C$200,"&lt;="&amp;('1. Configuració'!$C$9+(12-1)*7+6),'3. Registre'!$D$5:$D$200,"&gt;="&amp;('1. Configuració'!$C$9+(12-1)*7)))</f>
        <v/>
      </c>
      <c r="N19" s="28">
        <f>IF($A19="","",COUNTIFS('3. Registre'!$A$5:$A$200,$A19,'3. Registre'!$F$5:$F$200,"Aprovada",'3. Registre'!$C$5:$C$200,"&lt;="&amp;('1. Configuració'!$C$9+(13-1)*7+6),'3. Registre'!$D$5:$D$200,"&gt;="&amp;('1. Configuració'!$C$9+(13-1)*7)))</f>
        <v/>
      </c>
      <c r="O19" s="28">
        <f>IF($A19="","",COUNTIFS('3. Registre'!$A$5:$A$200,$A19,'3. Registre'!$F$5:$F$200,"Aprovada",'3. Registre'!$C$5:$C$200,"&lt;="&amp;('1. Configuració'!$C$9+(14-1)*7+6),'3. Registre'!$D$5:$D$200,"&gt;="&amp;('1. Configuració'!$C$9+(14-1)*7)))</f>
        <v/>
      </c>
      <c r="P19" s="28">
        <f>IF($A19="","",COUNTIFS('3. Registre'!$A$5:$A$200,$A19,'3. Registre'!$F$5:$F$200,"Aprovada",'3. Registre'!$C$5:$C$200,"&lt;="&amp;('1. Configuració'!$C$9+(15-1)*7+6),'3. Registre'!$D$5:$D$200,"&gt;="&amp;('1. Configuració'!$C$9+(15-1)*7)))</f>
        <v/>
      </c>
      <c r="Q19" s="28">
        <f>IF($A19="","",COUNTIFS('3. Registre'!$A$5:$A$200,$A19,'3. Registre'!$F$5:$F$200,"Aprovada",'3. Registre'!$C$5:$C$200,"&lt;="&amp;('1. Configuració'!$C$9+(16-1)*7+6),'3. Registre'!$D$5:$D$200,"&gt;="&amp;('1. Configuració'!$C$9+(16-1)*7)))</f>
        <v/>
      </c>
      <c r="R19" s="28">
        <f>IF($A19="","",COUNTIFS('3. Registre'!$A$5:$A$200,$A19,'3. Registre'!$F$5:$F$200,"Aprovada",'3. Registre'!$C$5:$C$200,"&lt;="&amp;('1. Configuració'!$C$9+(17-1)*7+6),'3. Registre'!$D$5:$D$200,"&gt;="&amp;('1. Configuració'!$C$9+(17-1)*7)))</f>
        <v/>
      </c>
      <c r="S19" s="28">
        <f>IF($A19="","",COUNTIFS('3. Registre'!$A$5:$A$200,$A19,'3. Registre'!$F$5:$F$200,"Aprovada",'3. Registre'!$C$5:$C$200,"&lt;="&amp;('1. Configuració'!$C$9+(18-1)*7+6),'3. Registre'!$D$5:$D$200,"&gt;="&amp;('1. Configuració'!$C$9+(18-1)*7)))</f>
        <v/>
      </c>
      <c r="T19" s="28">
        <f>IF($A19="","",COUNTIFS('3. Registre'!$A$5:$A$200,$A19,'3. Registre'!$F$5:$F$200,"Aprovada",'3. Registre'!$C$5:$C$200,"&lt;="&amp;('1. Configuració'!$C$9+(19-1)*7+6),'3. Registre'!$D$5:$D$200,"&gt;="&amp;('1. Configuració'!$C$9+(19-1)*7)))</f>
        <v/>
      </c>
      <c r="U19" s="28">
        <f>IF($A19="","",COUNTIFS('3. Registre'!$A$5:$A$200,$A19,'3. Registre'!$F$5:$F$200,"Aprovada",'3. Registre'!$C$5:$C$200,"&lt;="&amp;('1. Configuració'!$C$9+(20-1)*7+6),'3. Registre'!$D$5:$D$200,"&gt;="&amp;('1. Configuració'!$C$9+(20-1)*7)))</f>
        <v/>
      </c>
      <c r="V19" s="28">
        <f>IF($A19="","",COUNTIFS('3. Registre'!$A$5:$A$200,$A19,'3. Registre'!$F$5:$F$200,"Aprovada",'3. Registre'!$C$5:$C$200,"&lt;="&amp;('1. Configuració'!$C$9+(21-1)*7+6),'3. Registre'!$D$5:$D$200,"&gt;="&amp;('1. Configuració'!$C$9+(21-1)*7)))</f>
        <v/>
      </c>
      <c r="W19" s="28">
        <f>IF($A19="","",COUNTIFS('3. Registre'!$A$5:$A$200,$A19,'3. Registre'!$F$5:$F$200,"Aprovada",'3. Registre'!$C$5:$C$200,"&lt;="&amp;('1. Configuració'!$C$9+(22-1)*7+6),'3. Registre'!$D$5:$D$200,"&gt;="&amp;('1. Configuració'!$C$9+(22-1)*7)))</f>
        <v/>
      </c>
      <c r="X19" s="28">
        <f>IF($A19="","",COUNTIFS('3. Registre'!$A$5:$A$200,$A19,'3. Registre'!$F$5:$F$200,"Aprovada",'3. Registre'!$C$5:$C$200,"&lt;="&amp;('1. Configuració'!$C$9+(23-1)*7+6),'3. Registre'!$D$5:$D$200,"&gt;="&amp;('1. Configuració'!$C$9+(23-1)*7)))</f>
        <v/>
      </c>
      <c r="Y19" s="28">
        <f>IF($A19="","",COUNTIFS('3. Registre'!$A$5:$A$200,$A19,'3. Registre'!$F$5:$F$200,"Aprovada",'3. Registre'!$C$5:$C$200,"&lt;="&amp;('1. Configuració'!$C$9+(24-1)*7+6),'3. Registre'!$D$5:$D$200,"&gt;="&amp;('1. Configuració'!$C$9+(24-1)*7)))</f>
        <v/>
      </c>
      <c r="Z19" s="28">
        <f>IF($A19="","",COUNTIFS('3. Registre'!$A$5:$A$200,$A19,'3. Registre'!$F$5:$F$200,"Aprovada",'3. Registre'!$C$5:$C$200,"&lt;="&amp;('1. Configuració'!$C$9+(25-1)*7+6),'3. Registre'!$D$5:$D$200,"&gt;="&amp;('1. Configuració'!$C$9+(25-1)*7)))</f>
        <v/>
      </c>
      <c r="AA19" s="28">
        <f>IF($A19="","",COUNTIFS('3. Registre'!$A$5:$A$200,$A19,'3. Registre'!$F$5:$F$200,"Aprovada",'3. Registre'!$C$5:$C$200,"&lt;="&amp;('1. Configuració'!$C$9+(26-1)*7+6),'3. Registre'!$D$5:$D$200,"&gt;="&amp;('1. Configuració'!$C$9+(26-1)*7)))</f>
        <v/>
      </c>
      <c r="AB19" s="28">
        <f>IF($A19="","",COUNTIFS('3. Registre'!$A$5:$A$200,$A19,'3. Registre'!$F$5:$F$200,"Aprovada",'3. Registre'!$C$5:$C$200,"&lt;="&amp;('1. Configuració'!$C$9+(27-1)*7+6),'3. Registre'!$D$5:$D$200,"&gt;="&amp;('1. Configuració'!$C$9+(27-1)*7)))</f>
        <v/>
      </c>
      <c r="AC19" s="28">
        <f>IF($A19="","",COUNTIFS('3. Registre'!$A$5:$A$200,$A19,'3. Registre'!$F$5:$F$200,"Aprovada",'3. Registre'!$C$5:$C$200,"&lt;="&amp;('1. Configuració'!$C$9+(28-1)*7+6),'3. Registre'!$D$5:$D$200,"&gt;="&amp;('1. Configuració'!$C$9+(28-1)*7)))</f>
        <v/>
      </c>
      <c r="AD19" s="28">
        <f>IF($A19="","",COUNTIFS('3. Registre'!$A$5:$A$200,$A19,'3. Registre'!$F$5:$F$200,"Aprovada",'3. Registre'!$C$5:$C$200,"&lt;="&amp;('1. Configuració'!$C$9+(29-1)*7+6),'3. Registre'!$D$5:$D$200,"&gt;="&amp;('1. Configuració'!$C$9+(29-1)*7)))</f>
        <v/>
      </c>
      <c r="AE19" s="28">
        <f>IF($A19="","",COUNTIFS('3. Registre'!$A$5:$A$200,$A19,'3. Registre'!$F$5:$F$200,"Aprovada",'3. Registre'!$C$5:$C$200,"&lt;="&amp;('1. Configuració'!$C$9+(30-1)*7+6),'3. Registre'!$D$5:$D$200,"&gt;="&amp;('1. Configuració'!$C$9+(30-1)*7)))</f>
        <v/>
      </c>
      <c r="AF19" s="28">
        <f>IF($A19="","",COUNTIFS('3. Registre'!$A$5:$A$200,$A19,'3. Registre'!$F$5:$F$200,"Aprovada",'3. Registre'!$C$5:$C$200,"&lt;="&amp;('1. Configuració'!$C$9+(31-1)*7+6),'3. Registre'!$D$5:$D$200,"&gt;="&amp;('1. Configuració'!$C$9+(31-1)*7)))</f>
        <v/>
      </c>
      <c r="AG19" s="28">
        <f>IF($A19="","",COUNTIFS('3. Registre'!$A$5:$A$200,$A19,'3. Registre'!$F$5:$F$200,"Aprovada",'3. Registre'!$C$5:$C$200,"&lt;="&amp;('1. Configuració'!$C$9+(32-1)*7+6),'3. Registre'!$D$5:$D$200,"&gt;="&amp;('1. Configuració'!$C$9+(32-1)*7)))</f>
        <v/>
      </c>
      <c r="AH19" s="28">
        <f>IF($A19="","",COUNTIFS('3. Registre'!$A$5:$A$200,$A19,'3. Registre'!$F$5:$F$200,"Aprovada",'3. Registre'!$C$5:$C$200,"&lt;="&amp;('1. Configuració'!$C$9+(33-1)*7+6),'3. Registre'!$D$5:$D$200,"&gt;="&amp;('1. Configuració'!$C$9+(33-1)*7)))</f>
        <v/>
      </c>
      <c r="AI19" s="28">
        <f>IF($A19="","",COUNTIFS('3. Registre'!$A$5:$A$200,$A19,'3. Registre'!$F$5:$F$200,"Aprovada",'3. Registre'!$C$5:$C$200,"&lt;="&amp;('1. Configuració'!$C$9+(34-1)*7+6),'3. Registre'!$D$5:$D$200,"&gt;="&amp;('1. Configuració'!$C$9+(34-1)*7)))</f>
        <v/>
      </c>
      <c r="AJ19" s="28">
        <f>IF($A19="","",COUNTIFS('3. Registre'!$A$5:$A$200,$A19,'3. Registre'!$F$5:$F$200,"Aprovada",'3. Registre'!$C$5:$C$200,"&lt;="&amp;('1. Configuració'!$C$9+(35-1)*7+6),'3. Registre'!$D$5:$D$200,"&gt;="&amp;('1. Configuració'!$C$9+(35-1)*7)))</f>
        <v/>
      </c>
      <c r="AK19" s="28">
        <f>IF($A19="","",COUNTIFS('3. Registre'!$A$5:$A$200,$A19,'3. Registre'!$F$5:$F$200,"Aprovada",'3. Registre'!$C$5:$C$200,"&lt;="&amp;('1. Configuració'!$C$9+(36-1)*7+6),'3. Registre'!$D$5:$D$200,"&gt;="&amp;('1. Configuració'!$C$9+(36-1)*7)))</f>
        <v/>
      </c>
      <c r="AL19" s="28">
        <f>IF($A19="","",COUNTIFS('3. Registre'!$A$5:$A$200,$A19,'3. Registre'!$F$5:$F$200,"Aprovada",'3. Registre'!$C$5:$C$200,"&lt;="&amp;('1. Configuració'!$C$9+(37-1)*7+6),'3. Registre'!$D$5:$D$200,"&gt;="&amp;('1. Configuració'!$C$9+(37-1)*7)))</f>
        <v/>
      </c>
      <c r="AM19" s="28">
        <f>IF($A19="","",COUNTIFS('3. Registre'!$A$5:$A$200,$A19,'3. Registre'!$F$5:$F$200,"Aprovada",'3. Registre'!$C$5:$C$200,"&lt;="&amp;('1. Configuració'!$C$9+(38-1)*7+6),'3. Registre'!$D$5:$D$200,"&gt;="&amp;('1. Configuració'!$C$9+(38-1)*7)))</f>
        <v/>
      </c>
      <c r="AN19" s="28">
        <f>IF($A19="","",COUNTIFS('3. Registre'!$A$5:$A$200,$A19,'3. Registre'!$F$5:$F$200,"Aprovada",'3. Registre'!$C$5:$C$200,"&lt;="&amp;('1. Configuració'!$C$9+(39-1)*7+6),'3. Registre'!$D$5:$D$200,"&gt;="&amp;('1. Configuració'!$C$9+(39-1)*7)))</f>
        <v/>
      </c>
      <c r="AO19" s="28">
        <f>IF($A19="","",COUNTIFS('3. Registre'!$A$5:$A$200,$A19,'3. Registre'!$F$5:$F$200,"Aprovada",'3. Registre'!$C$5:$C$200,"&lt;="&amp;('1. Configuració'!$C$9+(40-1)*7+6),'3. Registre'!$D$5:$D$200,"&gt;="&amp;('1. Configuració'!$C$9+(40-1)*7)))</f>
        <v/>
      </c>
      <c r="AP19" s="28">
        <f>IF($A19="","",COUNTIFS('3. Registre'!$A$5:$A$200,$A19,'3. Registre'!$F$5:$F$200,"Aprovada",'3. Registre'!$C$5:$C$200,"&lt;="&amp;('1. Configuració'!$C$9+(41-1)*7+6),'3. Registre'!$D$5:$D$200,"&gt;="&amp;('1. Configuració'!$C$9+(41-1)*7)))</f>
        <v/>
      </c>
      <c r="AQ19" s="28">
        <f>IF($A19="","",COUNTIFS('3. Registre'!$A$5:$A$200,$A19,'3. Registre'!$F$5:$F$200,"Aprovada",'3. Registre'!$C$5:$C$200,"&lt;="&amp;('1. Configuració'!$C$9+(42-1)*7+6),'3. Registre'!$D$5:$D$200,"&gt;="&amp;('1. Configuració'!$C$9+(42-1)*7)))</f>
        <v/>
      </c>
      <c r="AR19" s="28">
        <f>IF($A19="","",COUNTIFS('3. Registre'!$A$5:$A$200,$A19,'3. Registre'!$F$5:$F$200,"Aprovada",'3. Registre'!$C$5:$C$200,"&lt;="&amp;('1. Configuració'!$C$9+(43-1)*7+6),'3. Registre'!$D$5:$D$200,"&gt;="&amp;('1. Configuració'!$C$9+(43-1)*7)))</f>
        <v/>
      </c>
      <c r="AS19" s="28">
        <f>IF($A19="","",COUNTIFS('3. Registre'!$A$5:$A$200,$A19,'3. Registre'!$F$5:$F$200,"Aprovada",'3. Registre'!$C$5:$C$200,"&lt;="&amp;('1. Configuració'!$C$9+(44-1)*7+6),'3. Registre'!$D$5:$D$200,"&gt;="&amp;('1. Configuració'!$C$9+(44-1)*7)))</f>
        <v/>
      </c>
      <c r="AT19" s="28">
        <f>IF($A19="","",COUNTIFS('3. Registre'!$A$5:$A$200,$A19,'3. Registre'!$F$5:$F$200,"Aprovada",'3. Registre'!$C$5:$C$200,"&lt;="&amp;('1. Configuració'!$C$9+(45-1)*7+6),'3. Registre'!$D$5:$D$200,"&gt;="&amp;('1. Configuració'!$C$9+(45-1)*7)))</f>
        <v/>
      </c>
      <c r="AU19" s="28">
        <f>IF($A19="","",COUNTIFS('3. Registre'!$A$5:$A$200,$A19,'3. Registre'!$F$5:$F$200,"Aprovada",'3. Registre'!$C$5:$C$200,"&lt;="&amp;('1. Configuració'!$C$9+(46-1)*7+6),'3. Registre'!$D$5:$D$200,"&gt;="&amp;('1. Configuració'!$C$9+(46-1)*7)))</f>
        <v/>
      </c>
      <c r="AV19" s="28">
        <f>IF($A19="","",COUNTIFS('3. Registre'!$A$5:$A$200,$A19,'3. Registre'!$F$5:$F$200,"Aprovada",'3. Registre'!$C$5:$C$200,"&lt;="&amp;('1. Configuració'!$C$9+(47-1)*7+6),'3. Registre'!$D$5:$D$200,"&gt;="&amp;('1. Configuració'!$C$9+(47-1)*7)))</f>
        <v/>
      </c>
      <c r="AW19" s="28">
        <f>IF($A19="","",COUNTIFS('3. Registre'!$A$5:$A$200,$A19,'3. Registre'!$F$5:$F$200,"Aprovada",'3. Registre'!$C$5:$C$200,"&lt;="&amp;('1. Configuració'!$C$9+(48-1)*7+6),'3. Registre'!$D$5:$D$200,"&gt;="&amp;('1. Configuració'!$C$9+(48-1)*7)))</f>
        <v/>
      </c>
      <c r="AX19" s="28">
        <f>IF($A19="","",COUNTIFS('3. Registre'!$A$5:$A$200,$A19,'3. Registre'!$F$5:$F$200,"Aprovada",'3. Registre'!$C$5:$C$200,"&lt;="&amp;('1. Configuració'!$C$9+(49-1)*7+6),'3. Registre'!$D$5:$D$200,"&gt;="&amp;('1. Configuració'!$C$9+(49-1)*7)))</f>
        <v/>
      </c>
      <c r="AY19" s="28">
        <f>IF($A19="","",COUNTIFS('3. Registre'!$A$5:$A$200,$A19,'3. Registre'!$F$5:$F$200,"Aprovada",'3. Registre'!$C$5:$C$200,"&lt;="&amp;('1. Configuració'!$C$9+(50-1)*7+6),'3. Registre'!$D$5:$D$200,"&gt;="&amp;('1. Configuració'!$C$9+(50-1)*7)))</f>
        <v/>
      </c>
      <c r="AZ19" s="28">
        <f>IF($A19="","",COUNTIFS('3. Registre'!$A$5:$A$200,$A19,'3. Registre'!$F$5:$F$200,"Aprovada",'3. Registre'!$C$5:$C$200,"&lt;="&amp;('1. Configuració'!$C$9+(51-1)*7+6),'3. Registre'!$D$5:$D$200,"&gt;="&amp;('1. Configuració'!$C$9+(51-1)*7)))</f>
        <v/>
      </c>
      <c r="BA19" s="28">
        <f>IF($A19="","",COUNTIFS('3. Registre'!$A$5:$A$200,$A19,'3. Registre'!$F$5:$F$200,"Aprovada",'3. Registre'!$C$5:$C$200,"&lt;="&amp;('1. Configuració'!$C$9+(52-1)*7+6),'3. Registre'!$D$5:$D$200,"&gt;="&amp;('1. Configuració'!$C$9+(52-1)*7)))</f>
        <v/>
      </c>
    </row>
    <row r="20">
      <c r="A20" s="19">
        <f>IF('2. Empleats'!A20="","",'2. Empleats'!A20)</f>
        <v/>
      </c>
      <c r="B20" s="28">
        <f>IF($A20="","",COUNTIFS('3. Registre'!$A$5:$A$200,$A20,'3. Registre'!$F$5:$F$200,"Aprovada",'3. Registre'!$C$5:$C$200,"&lt;="&amp;('1. Configuració'!$C$9+(1-1)*7+6),'3. Registre'!$D$5:$D$200,"&gt;="&amp;('1. Configuració'!$C$9+(1-1)*7)))</f>
        <v/>
      </c>
      <c r="C20" s="28">
        <f>IF($A20="","",COUNTIFS('3. Registre'!$A$5:$A$200,$A20,'3. Registre'!$F$5:$F$200,"Aprovada",'3. Registre'!$C$5:$C$200,"&lt;="&amp;('1. Configuració'!$C$9+(2-1)*7+6),'3. Registre'!$D$5:$D$200,"&gt;="&amp;('1. Configuració'!$C$9+(2-1)*7)))</f>
        <v/>
      </c>
      <c r="D20" s="28">
        <f>IF($A20="","",COUNTIFS('3. Registre'!$A$5:$A$200,$A20,'3. Registre'!$F$5:$F$200,"Aprovada",'3. Registre'!$C$5:$C$200,"&lt;="&amp;('1. Configuració'!$C$9+(3-1)*7+6),'3. Registre'!$D$5:$D$200,"&gt;="&amp;('1. Configuració'!$C$9+(3-1)*7)))</f>
        <v/>
      </c>
      <c r="E20" s="28">
        <f>IF($A20="","",COUNTIFS('3. Registre'!$A$5:$A$200,$A20,'3. Registre'!$F$5:$F$200,"Aprovada",'3. Registre'!$C$5:$C$200,"&lt;="&amp;('1. Configuració'!$C$9+(4-1)*7+6),'3. Registre'!$D$5:$D$200,"&gt;="&amp;('1. Configuració'!$C$9+(4-1)*7)))</f>
        <v/>
      </c>
      <c r="F20" s="28">
        <f>IF($A20="","",COUNTIFS('3. Registre'!$A$5:$A$200,$A20,'3. Registre'!$F$5:$F$200,"Aprovada",'3. Registre'!$C$5:$C$200,"&lt;="&amp;('1. Configuració'!$C$9+(5-1)*7+6),'3. Registre'!$D$5:$D$200,"&gt;="&amp;('1. Configuració'!$C$9+(5-1)*7)))</f>
        <v/>
      </c>
      <c r="G20" s="28">
        <f>IF($A20="","",COUNTIFS('3. Registre'!$A$5:$A$200,$A20,'3. Registre'!$F$5:$F$200,"Aprovada",'3. Registre'!$C$5:$C$200,"&lt;="&amp;('1. Configuració'!$C$9+(6-1)*7+6),'3. Registre'!$D$5:$D$200,"&gt;="&amp;('1. Configuració'!$C$9+(6-1)*7)))</f>
        <v/>
      </c>
      <c r="H20" s="28">
        <f>IF($A20="","",COUNTIFS('3. Registre'!$A$5:$A$200,$A20,'3. Registre'!$F$5:$F$200,"Aprovada",'3. Registre'!$C$5:$C$200,"&lt;="&amp;('1. Configuració'!$C$9+(7-1)*7+6),'3. Registre'!$D$5:$D$200,"&gt;="&amp;('1. Configuració'!$C$9+(7-1)*7)))</f>
        <v/>
      </c>
      <c r="I20" s="28">
        <f>IF($A20="","",COUNTIFS('3. Registre'!$A$5:$A$200,$A20,'3. Registre'!$F$5:$F$200,"Aprovada",'3. Registre'!$C$5:$C$200,"&lt;="&amp;('1. Configuració'!$C$9+(8-1)*7+6),'3. Registre'!$D$5:$D$200,"&gt;="&amp;('1. Configuració'!$C$9+(8-1)*7)))</f>
        <v/>
      </c>
      <c r="J20" s="28">
        <f>IF($A20="","",COUNTIFS('3. Registre'!$A$5:$A$200,$A20,'3. Registre'!$F$5:$F$200,"Aprovada",'3. Registre'!$C$5:$C$200,"&lt;="&amp;('1. Configuració'!$C$9+(9-1)*7+6),'3. Registre'!$D$5:$D$200,"&gt;="&amp;('1. Configuració'!$C$9+(9-1)*7)))</f>
        <v/>
      </c>
      <c r="K20" s="28">
        <f>IF($A20="","",COUNTIFS('3. Registre'!$A$5:$A$200,$A20,'3. Registre'!$F$5:$F$200,"Aprovada",'3. Registre'!$C$5:$C$200,"&lt;="&amp;('1. Configuració'!$C$9+(10-1)*7+6),'3. Registre'!$D$5:$D$200,"&gt;="&amp;('1. Configuració'!$C$9+(10-1)*7)))</f>
        <v/>
      </c>
      <c r="L20" s="28">
        <f>IF($A20="","",COUNTIFS('3. Registre'!$A$5:$A$200,$A20,'3. Registre'!$F$5:$F$200,"Aprovada",'3. Registre'!$C$5:$C$200,"&lt;="&amp;('1. Configuració'!$C$9+(11-1)*7+6),'3. Registre'!$D$5:$D$200,"&gt;="&amp;('1. Configuració'!$C$9+(11-1)*7)))</f>
        <v/>
      </c>
      <c r="M20" s="28">
        <f>IF($A20="","",COUNTIFS('3. Registre'!$A$5:$A$200,$A20,'3. Registre'!$F$5:$F$200,"Aprovada",'3. Registre'!$C$5:$C$200,"&lt;="&amp;('1. Configuració'!$C$9+(12-1)*7+6),'3. Registre'!$D$5:$D$200,"&gt;="&amp;('1. Configuració'!$C$9+(12-1)*7)))</f>
        <v/>
      </c>
      <c r="N20" s="28">
        <f>IF($A20="","",COUNTIFS('3. Registre'!$A$5:$A$200,$A20,'3. Registre'!$F$5:$F$200,"Aprovada",'3. Registre'!$C$5:$C$200,"&lt;="&amp;('1. Configuració'!$C$9+(13-1)*7+6),'3. Registre'!$D$5:$D$200,"&gt;="&amp;('1. Configuració'!$C$9+(13-1)*7)))</f>
        <v/>
      </c>
      <c r="O20" s="28">
        <f>IF($A20="","",COUNTIFS('3. Registre'!$A$5:$A$200,$A20,'3. Registre'!$F$5:$F$200,"Aprovada",'3. Registre'!$C$5:$C$200,"&lt;="&amp;('1. Configuració'!$C$9+(14-1)*7+6),'3. Registre'!$D$5:$D$200,"&gt;="&amp;('1. Configuració'!$C$9+(14-1)*7)))</f>
        <v/>
      </c>
      <c r="P20" s="28">
        <f>IF($A20="","",COUNTIFS('3. Registre'!$A$5:$A$200,$A20,'3. Registre'!$F$5:$F$200,"Aprovada",'3. Registre'!$C$5:$C$200,"&lt;="&amp;('1. Configuració'!$C$9+(15-1)*7+6),'3. Registre'!$D$5:$D$200,"&gt;="&amp;('1. Configuració'!$C$9+(15-1)*7)))</f>
        <v/>
      </c>
      <c r="Q20" s="28">
        <f>IF($A20="","",COUNTIFS('3. Registre'!$A$5:$A$200,$A20,'3. Registre'!$F$5:$F$200,"Aprovada",'3. Registre'!$C$5:$C$200,"&lt;="&amp;('1. Configuració'!$C$9+(16-1)*7+6),'3. Registre'!$D$5:$D$200,"&gt;="&amp;('1. Configuració'!$C$9+(16-1)*7)))</f>
        <v/>
      </c>
      <c r="R20" s="28">
        <f>IF($A20="","",COUNTIFS('3. Registre'!$A$5:$A$200,$A20,'3. Registre'!$F$5:$F$200,"Aprovada",'3. Registre'!$C$5:$C$200,"&lt;="&amp;('1. Configuració'!$C$9+(17-1)*7+6),'3. Registre'!$D$5:$D$200,"&gt;="&amp;('1. Configuració'!$C$9+(17-1)*7)))</f>
        <v/>
      </c>
      <c r="S20" s="28">
        <f>IF($A20="","",COUNTIFS('3. Registre'!$A$5:$A$200,$A20,'3. Registre'!$F$5:$F$200,"Aprovada",'3. Registre'!$C$5:$C$200,"&lt;="&amp;('1. Configuració'!$C$9+(18-1)*7+6),'3. Registre'!$D$5:$D$200,"&gt;="&amp;('1. Configuració'!$C$9+(18-1)*7)))</f>
        <v/>
      </c>
      <c r="T20" s="28">
        <f>IF($A20="","",COUNTIFS('3. Registre'!$A$5:$A$200,$A20,'3. Registre'!$F$5:$F$200,"Aprovada",'3. Registre'!$C$5:$C$200,"&lt;="&amp;('1. Configuració'!$C$9+(19-1)*7+6),'3. Registre'!$D$5:$D$200,"&gt;="&amp;('1. Configuració'!$C$9+(19-1)*7)))</f>
        <v/>
      </c>
      <c r="U20" s="28">
        <f>IF($A20="","",COUNTIFS('3. Registre'!$A$5:$A$200,$A20,'3. Registre'!$F$5:$F$200,"Aprovada",'3. Registre'!$C$5:$C$200,"&lt;="&amp;('1. Configuració'!$C$9+(20-1)*7+6),'3. Registre'!$D$5:$D$200,"&gt;="&amp;('1. Configuració'!$C$9+(20-1)*7)))</f>
        <v/>
      </c>
      <c r="V20" s="28">
        <f>IF($A20="","",COUNTIFS('3. Registre'!$A$5:$A$200,$A20,'3. Registre'!$F$5:$F$200,"Aprovada",'3. Registre'!$C$5:$C$200,"&lt;="&amp;('1. Configuració'!$C$9+(21-1)*7+6),'3. Registre'!$D$5:$D$200,"&gt;="&amp;('1. Configuració'!$C$9+(21-1)*7)))</f>
        <v/>
      </c>
      <c r="W20" s="28">
        <f>IF($A20="","",COUNTIFS('3. Registre'!$A$5:$A$200,$A20,'3. Registre'!$F$5:$F$200,"Aprovada",'3. Registre'!$C$5:$C$200,"&lt;="&amp;('1. Configuració'!$C$9+(22-1)*7+6),'3. Registre'!$D$5:$D$200,"&gt;="&amp;('1. Configuració'!$C$9+(22-1)*7)))</f>
        <v/>
      </c>
      <c r="X20" s="28">
        <f>IF($A20="","",COUNTIFS('3. Registre'!$A$5:$A$200,$A20,'3. Registre'!$F$5:$F$200,"Aprovada",'3. Registre'!$C$5:$C$200,"&lt;="&amp;('1. Configuració'!$C$9+(23-1)*7+6),'3. Registre'!$D$5:$D$200,"&gt;="&amp;('1. Configuració'!$C$9+(23-1)*7)))</f>
        <v/>
      </c>
      <c r="Y20" s="28">
        <f>IF($A20="","",COUNTIFS('3. Registre'!$A$5:$A$200,$A20,'3. Registre'!$F$5:$F$200,"Aprovada",'3. Registre'!$C$5:$C$200,"&lt;="&amp;('1. Configuració'!$C$9+(24-1)*7+6),'3. Registre'!$D$5:$D$200,"&gt;="&amp;('1. Configuració'!$C$9+(24-1)*7)))</f>
        <v/>
      </c>
      <c r="Z20" s="28">
        <f>IF($A20="","",COUNTIFS('3. Registre'!$A$5:$A$200,$A20,'3. Registre'!$F$5:$F$200,"Aprovada",'3. Registre'!$C$5:$C$200,"&lt;="&amp;('1. Configuració'!$C$9+(25-1)*7+6),'3. Registre'!$D$5:$D$200,"&gt;="&amp;('1. Configuració'!$C$9+(25-1)*7)))</f>
        <v/>
      </c>
      <c r="AA20" s="28">
        <f>IF($A20="","",COUNTIFS('3. Registre'!$A$5:$A$200,$A20,'3. Registre'!$F$5:$F$200,"Aprovada",'3. Registre'!$C$5:$C$200,"&lt;="&amp;('1. Configuració'!$C$9+(26-1)*7+6),'3. Registre'!$D$5:$D$200,"&gt;="&amp;('1. Configuració'!$C$9+(26-1)*7)))</f>
        <v/>
      </c>
      <c r="AB20" s="28">
        <f>IF($A20="","",COUNTIFS('3. Registre'!$A$5:$A$200,$A20,'3. Registre'!$F$5:$F$200,"Aprovada",'3. Registre'!$C$5:$C$200,"&lt;="&amp;('1. Configuració'!$C$9+(27-1)*7+6),'3. Registre'!$D$5:$D$200,"&gt;="&amp;('1. Configuració'!$C$9+(27-1)*7)))</f>
        <v/>
      </c>
      <c r="AC20" s="28">
        <f>IF($A20="","",COUNTIFS('3. Registre'!$A$5:$A$200,$A20,'3. Registre'!$F$5:$F$200,"Aprovada",'3. Registre'!$C$5:$C$200,"&lt;="&amp;('1. Configuració'!$C$9+(28-1)*7+6),'3. Registre'!$D$5:$D$200,"&gt;="&amp;('1. Configuració'!$C$9+(28-1)*7)))</f>
        <v/>
      </c>
      <c r="AD20" s="28">
        <f>IF($A20="","",COUNTIFS('3. Registre'!$A$5:$A$200,$A20,'3. Registre'!$F$5:$F$200,"Aprovada",'3. Registre'!$C$5:$C$200,"&lt;="&amp;('1. Configuració'!$C$9+(29-1)*7+6),'3. Registre'!$D$5:$D$200,"&gt;="&amp;('1. Configuració'!$C$9+(29-1)*7)))</f>
        <v/>
      </c>
      <c r="AE20" s="28">
        <f>IF($A20="","",COUNTIFS('3. Registre'!$A$5:$A$200,$A20,'3. Registre'!$F$5:$F$200,"Aprovada",'3. Registre'!$C$5:$C$200,"&lt;="&amp;('1. Configuració'!$C$9+(30-1)*7+6),'3. Registre'!$D$5:$D$200,"&gt;="&amp;('1. Configuració'!$C$9+(30-1)*7)))</f>
        <v/>
      </c>
      <c r="AF20" s="28">
        <f>IF($A20="","",COUNTIFS('3. Registre'!$A$5:$A$200,$A20,'3. Registre'!$F$5:$F$200,"Aprovada",'3. Registre'!$C$5:$C$200,"&lt;="&amp;('1. Configuració'!$C$9+(31-1)*7+6),'3. Registre'!$D$5:$D$200,"&gt;="&amp;('1. Configuració'!$C$9+(31-1)*7)))</f>
        <v/>
      </c>
      <c r="AG20" s="28">
        <f>IF($A20="","",COUNTIFS('3. Registre'!$A$5:$A$200,$A20,'3. Registre'!$F$5:$F$200,"Aprovada",'3. Registre'!$C$5:$C$200,"&lt;="&amp;('1. Configuració'!$C$9+(32-1)*7+6),'3. Registre'!$D$5:$D$200,"&gt;="&amp;('1. Configuració'!$C$9+(32-1)*7)))</f>
        <v/>
      </c>
      <c r="AH20" s="28">
        <f>IF($A20="","",COUNTIFS('3. Registre'!$A$5:$A$200,$A20,'3. Registre'!$F$5:$F$200,"Aprovada",'3. Registre'!$C$5:$C$200,"&lt;="&amp;('1. Configuració'!$C$9+(33-1)*7+6),'3. Registre'!$D$5:$D$200,"&gt;="&amp;('1. Configuració'!$C$9+(33-1)*7)))</f>
        <v/>
      </c>
      <c r="AI20" s="28">
        <f>IF($A20="","",COUNTIFS('3. Registre'!$A$5:$A$200,$A20,'3. Registre'!$F$5:$F$200,"Aprovada",'3. Registre'!$C$5:$C$200,"&lt;="&amp;('1. Configuració'!$C$9+(34-1)*7+6),'3. Registre'!$D$5:$D$200,"&gt;="&amp;('1. Configuració'!$C$9+(34-1)*7)))</f>
        <v/>
      </c>
      <c r="AJ20" s="28">
        <f>IF($A20="","",COUNTIFS('3. Registre'!$A$5:$A$200,$A20,'3. Registre'!$F$5:$F$200,"Aprovada",'3. Registre'!$C$5:$C$200,"&lt;="&amp;('1. Configuració'!$C$9+(35-1)*7+6),'3. Registre'!$D$5:$D$200,"&gt;="&amp;('1. Configuració'!$C$9+(35-1)*7)))</f>
        <v/>
      </c>
      <c r="AK20" s="28">
        <f>IF($A20="","",COUNTIFS('3. Registre'!$A$5:$A$200,$A20,'3. Registre'!$F$5:$F$200,"Aprovada",'3. Registre'!$C$5:$C$200,"&lt;="&amp;('1. Configuració'!$C$9+(36-1)*7+6),'3. Registre'!$D$5:$D$200,"&gt;="&amp;('1. Configuració'!$C$9+(36-1)*7)))</f>
        <v/>
      </c>
      <c r="AL20" s="28">
        <f>IF($A20="","",COUNTIFS('3. Registre'!$A$5:$A$200,$A20,'3. Registre'!$F$5:$F$200,"Aprovada",'3. Registre'!$C$5:$C$200,"&lt;="&amp;('1. Configuració'!$C$9+(37-1)*7+6),'3. Registre'!$D$5:$D$200,"&gt;="&amp;('1. Configuració'!$C$9+(37-1)*7)))</f>
        <v/>
      </c>
      <c r="AM20" s="28">
        <f>IF($A20="","",COUNTIFS('3. Registre'!$A$5:$A$200,$A20,'3. Registre'!$F$5:$F$200,"Aprovada",'3. Registre'!$C$5:$C$200,"&lt;="&amp;('1. Configuració'!$C$9+(38-1)*7+6),'3. Registre'!$D$5:$D$200,"&gt;="&amp;('1. Configuració'!$C$9+(38-1)*7)))</f>
        <v/>
      </c>
      <c r="AN20" s="28">
        <f>IF($A20="","",COUNTIFS('3. Registre'!$A$5:$A$200,$A20,'3. Registre'!$F$5:$F$200,"Aprovada",'3. Registre'!$C$5:$C$200,"&lt;="&amp;('1. Configuració'!$C$9+(39-1)*7+6),'3. Registre'!$D$5:$D$200,"&gt;="&amp;('1. Configuració'!$C$9+(39-1)*7)))</f>
        <v/>
      </c>
      <c r="AO20" s="28">
        <f>IF($A20="","",COUNTIFS('3. Registre'!$A$5:$A$200,$A20,'3. Registre'!$F$5:$F$200,"Aprovada",'3. Registre'!$C$5:$C$200,"&lt;="&amp;('1. Configuració'!$C$9+(40-1)*7+6),'3. Registre'!$D$5:$D$200,"&gt;="&amp;('1. Configuració'!$C$9+(40-1)*7)))</f>
        <v/>
      </c>
      <c r="AP20" s="28">
        <f>IF($A20="","",COUNTIFS('3. Registre'!$A$5:$A$200,$A20,'3. Registre'!$F$5:$F$200,"Aprovada",'3. Registre'!$C$5:$C$200,"&lt;="&amp;('1. Configuració'!$C$9+(41-1)*7+6),'3. Registre'!$D$5:$D$200,"&gt;="&amp;('1. Configuració'!$C$9+(41-1)*7)))</f>
        <v/>
      </c>
      <c r="AQ20" s="28">
        <f>IF($A20="","",COUNTIFS('3. Registre'!$A$5:$A$200,$A20,'3. Registre'!$F$5:$F$200,"Aprovada",'3. Registre'!$C$5:$C$200,"&lt;="&amp;('1. Configuració'!$C$9+(42-1)*7+6),'3. Registre'!$D$5:$D$200,"&gt;="&amp;('1. Configuració'!$C$9+(42-1)*7)))</f>
        <v/>
      </c>
      <c r="AR20" s="28">
        <f>IF($A20="","",COUNTIFS('3. Registre'!$A$5:$A$200,$A20,'3. Registre'!$F$5:$F$200,"Aprovada",'3. Registre'!$C$5:$C$200,"&lt;="&amp;('1. Configuració'!$C$9+(43-1)*7+6),'3. Registre'!$D$5:$D$200,"&gt;="&amp;('1. Configuració'!$C$9+(43-1)*7)))</f>
        <v/>
      </c>
      <c r="AS20" s="28">
        <f>IF($A20="","",COUNTIFS('3. Registre'!$A$5:$A$200,$A20,'3. Registre'!$F$5:$F$200,"Aprovada",'3. Registre'!$C$5:$C$200,"&lt;="&amp;('1. Configuració'!$C$9+(44-1)*7+6),'3. Registre'!$D$5:$D$200,"&gt;="&amp;('1. Configuració'!$C$9+(44-1)*7)))</f>
        <v/>
      </c>
      <c r="AT20" s="28">
        <f>IF($A20="","",COUNTIFS('3. Registre'!$A$5:$A$200,$A20,'3. Registre'!$F$5:$F$200,"Aprovada",'3. Registre'!$C$5:$C$200,"&lt;="&amp;('1. Configuració'!$C$9+(45-1)*7+6),'3. Registre'!$D$5:$D$200,"&gt;="&amp;('1. Configuració'!$C$9+(45-1)*7)))</f>
        <v/>
      </c>
      <c r="AU20" s="28">
        <f>IF($A20="","",COUNTIFS('3. Registre'!$A$5:$A$200,$A20,'3. Registre'!$F$5:$F$200,"Aprovada",'3. Registre'!$C$5:$C$200,"&lt;="&amp;('1. Configuració'!$C$9+(46-1)*7+6),'3. Registre'!$D$5:$D$200,"&gt;="&amp;('1. Configuració'!$C$9+(46-1)*7)))</f>
        <v/>
      </c>
      <c r="AV20" s="28">
        <f>IF($A20="","",COUNTIFS('3. Registre'!$A$5:$A$200,$A20,'3. Registre'!$F$5:$F$200,"Aprovada",'3. Registre'!$C$5:$C$200,"&lt;="&amp;('1. Configuració'!$C$9+(47-1)*7+6),'3. Registre'!$D$5:$D$200,"&gt;="&amp;('1. Configuració'!$C$9+(47-1)*7)))</f>
        <v/>
      </c>
      <c r="AW20" s="28">
        <f>IF($A20="","",COUNTIFS('3. Registre'!$A$5:$A$200,$A20,'3. Registre'!$F$5:$F$200,"Aprovada",'3. Registre'!$C$5:$C$200,"&lt;="&amp;('1. Configuració'!$C$9+(48-1)*7+6),'3. Registre'!$D$5:$D$200,"&gt;="&amp;('1. Configuració'!$C$9+(48-1)*7)))</f>
        <v/>
      </c>
      <c r="AX20" s="28">
        <f>IF($A20="","",COUNTIFS('3. Registre'!$A$5:$A$200,$A20,'3. Registre'!$F$5:$F$200,"Aprovada",'3. Registre'!$C$5:$C$200,"&lt;="&amp;('1. Configuració'!$C$9+(49-1)*7+6),'3. Registre'!$D$5:$D$200,"&gt;="&amp;('1. Configuració'!$C$9+(49-1)*7)))</f>
        <v/>
      </c>
      <c r="AY20" s="28">
        <f>IF($A20="","",COUNTIFS('3. Registre'!$A$5:$A$200,$A20,'3. Registre'!$F$5:$F$200,"Aprovada",'3. Registre'!$C$5:$C$200,"&lt;="&amp;('1. Configuració'!$C$9+(50-1)*7+6),'3. Registre'!$D$5:$D$200,"&gt;="&amp;('1. Configuració'!$C$9+(50-1)*7)))</f>
        <v/>
      </c>
      <c r="AZ20" s="28">
        <f>IF($A20="","",COUNTIFS('3. Registre'!$A$5:$A$200,$A20,'3. Registre'!$F$5:$F$200,"Aprovada",'3. Registre'!$C$5:$C$200,"&lt;="&amp;('1. Configuració'!$C$9+(51-1)*7+6),'3. Registre'!$D$5:$D$200,"&gt;="&amp;('1. Configuració'!$C$9+(51-1)*7)))</f>
        <v/>
      </c>
      <c r="BA20" s="28">
        <f>IF($A20="","",COUNTIFS('3. Registre'!$A$5:$A$200,$A20,'3. Registre'!$F$5:$F$200,"Aprovada",'3. Registre'!$C$5:$C$200,"&lt;="&amp;('1. Configuració'!$C$9+(52-1)*7+6),'3. Registre'!$D$5:$D$200,"&gt;="&amp;('1. Configuració'!$C$9+(52-1)*7)))</f>
        <v/>
      </c>
    </row>
    <row r="21">
      <c r="A21" s="19">
        <f>IF('2. Empleats'!A21="","",'2. Empleats'!A21)</f>
        <v/>
      </c>
      <c r="B21" s="28">
        <f>IF($A21="","",COUNTIFS('3. Registre'!$A$5:$A$200,$A21,'3. Registre'!$F$5:$F$200,"Aprovada",'3. Registre'!$C$5:$C$200,"&lt;="&amp;('1. Configuració'!$C$9+(1-1)*7+6),'3. Registre'!$D$5:$D$200,"&gt;="&amp;('1. Configuració'!$C$9+(1-1)*7)))</f>
        <v/>
      </c>
      <c r="C21" s="28">
        <f>IF($A21="","",COUNTIFS('3. Registre'!$A$5:$A$200,$A21,'3. Registre'!$F$5:$F$200,"Aprovada",'3. Registre'!$C$5:$C$200,"&lt;="&amp;('1. Configuració'!$C$9+(2-1)*7+6),'3. Registre'!$D$5:$D$200,"&gt;="&amp;('1. Configuració'!$C$9+(2-1)*7)))</f>
        <v/>
      </c>
      <c r="D21" s="28">
        <f>IF($A21="","",COUNTIFS('3. Registre'!$A$5:$A$200,$A21,'3. Registre'!$F$5:$F$200,"Aprovada",'3. Registre'!$C$5:$C$200,"&lt;="&amp;('1. Configuració'!$C$9+(3-1)*7+6),'3. Registre'!$D$5:$D$200,"&gt;="&amp;('1. Configuració'!$C$9+(3-1)*7)))</f>
        <v/>
      </c>
      <c r="E21" s="28">
        <f>IF($A21="","",COUNTIFS('3. Registre'!$A$5:$A$200,$A21,'3. Registre'!$F$5:$F$200,"Aprovada",'3. Registre'!$C$5:$C$200,"&lt;="&amp;('1. Configuració'!$C$9+(4-1)*7+6),'3. Registre'!$D$5:$D$200,"&gt;="&amp;('1. Configuració'!$C$9+(4-1)*7)))</f>
        <v/>
      </c>
      <c r="F21" s="28">
        <f>IF($A21="","",COUNTIFS('3. Registre'!$A$5:$A$200,$A21,'3. Registre'!$F$5:$F$200,"Aprovada",'3. Registre'!$C$5:$C$200,"&lt;="&amp;('1. Configuració'!$C$9+(5-1)*7+6),'3. Registre'!$D$5:$D$200,"&gt;="&amp;('1. Configuració'!$C$9+(5-1)*7)))</f>
        <v/>
      </c>
      <c r="G21" s="28">
        <f>IF($A21="","",COUNTIFS('3. Registre'!$A$5:$A$200,$A21,'3. Registre'!$F$5:$F$200,"Aprovada",'3. Registre'!$C$5:$C$200,"&lt;="&amp;('1. Configuració'!$C$9+(6-1)*7+6),'3. Registre'!$D$5:$D$200,"&gt;="&amp;('1. Configuració'!$C$9+(6-1)*7)))</f>
        <v/>
      </c>
      <c r="H21" s="28">
        <f>IF($A21="","",COUNTIFS('3. Registre'!$A$5:$A$200,$A21,'3. Registre'!$F$5:$F$200,"Aprovada",'3. Registre'!$C$5:$C$200,"&lt;="&amp;('1. Configuració'!$C$9+(7-1)*7+6),'3. Registre'!$D$5:$D$200,"&gt;="&amp;('1. Configuració'!$C$9+(7-1)*7)))</f>
        <v/>
      </c>
      <c r="I21" s="28">
        <f>IF($A21="","",COUNTIFS('3. Registre'!$A$5:$A$200,$A21,'3. Registre'!$F$5:$F$200,"Aprovada",'3. Registre'!$C$5:$C$200,"&lt;="&amp;('1. Configuració'!$C$9+(8-1)*7+6),'3. Registre'!$D$5:$D$200,"&gt;="&amp;('1. Configuració'!$C$9+(8-1)*7)))</f>
        <v/>
      </c>
      <c r="J21" s="28">
        <f>IF($A21="","",COUNTIFS('3. Registre'!$A$5:$A$200,$A21,'3. Registre'!$F$5:$F$200,"Aprovada",'3. Registre'!$C$5:$C$200,"&lt;="&amp;('1. Configuració'!$C$9+(9-1)*7+6),'3. Registre'!$D$5:$D$200,"&gt;="&amp;('1. Configuració'!$C$9+(9-1)*7)))</f>
        <v/>
      </c>
      <c r="K21" s="28">
        <f>IF($A21="","",COUNTIFS('3. Registre'!$A$5:$A$200,$A21,'3. Registre'!$F$5:$F$200,"Aprovada",'3. Registre'!$C$5:$C$200,"&lt;="&amp;('1. Configuració'!$C$9+(10-1)*7+6),'3. Registre'!$D$5:$D$200,"&gt;="&amp;('1. Configuració'!$C$9+(10-1)*7)))</f>
        <v/>
      </c>
      <c r="L21" s="28">
        <f>IF($A21="","",COUNTIFS('3. Registre'!$A$5:$A$200,$A21,'3. Registre'!$F$5:$F$200,"Aprovada",'3. Registre'!$C$5:$C$200,"&lt;="&amp;('1. Configuració'!$C$9+(11-1)*7+6),'3. Registre'!$D$5:$D$200,"&gt;="&amp;('1. Configuració'!$C$9+(11-1)*7)))</f>
        <v/>
      </c>
      <c r="M21" s="28">
        <f>IF($A21="","",COUNTIFS('3. Registre'!$A$5:$A$200,$A21,'3. Registre'!$F$5:$F$200,"Aprovada",'3. Registre'!$C$5:$C$200,"&lt;="&amp;('1. Configuració'!$C$9+(12-1)*7+6),'3. Registre'!$D$5:$D$200,"&gt;="&amp;('1. Configuració'!$C$9+(12-1)*7)))</f>
        <v/>
      </c>
      <c r="N21" s="28">
        <f>IF($A21="","",COUNTIFS('3. Registre'!$A$5:$A$200,$A21,'3. Registre'!$F$5:$F$200,"Aprovada",'3. Registre'!$C$5:$C$200,"&lt;="&amp;('1. Configuració'!$C$9+(13-1)*7+6),'3. Registre'!$D$5:$D$200,"&gt;="&amp;('1. Configuració'!$C$9+(13-1)*7)))</f>
        <v/>
      </c>
      <c r="O21" s="28">
        <f>IF($A21="","",COUNTIFS('3. Registre'!$A$5:$A$200,$A21,'3. Registre'!$F$5:$F$200,"Aprovada",'3. Registre'!$C$5:$C$200,"&lt;="&amp;('1. Configuració'!$C$9+(14-1)*7+6),'3. Registre'!$D$5:$D$200,"&gt;="&amp;('1. Configuració'!$C$9+(14-1)*7)))</f>
        <v/>
      </c>
      <c r="P21" s="28">
        <f>IF($A21="","",COUNTIFS('3. Registre'!$A$5:$A$200,$A21,'3. Registre'!$F$5:$F$200,"Aprovada",'3. Registre'!$C$5:$C$200,"&lt;="&amp;('1. Configuració'!$C$9+(15-1)*7+6),'3. Registre'!$D$5:$D$200,"&gt;="&amp;('1. Configuració'!$C$9+(15-1)*7)))</f>
        <v/>
      </c>
      <c r="Q21" s="28">
        <f>IF($A21="","",COUNTIFS('3. Registre'!$A$5:$A$200,$A21,'3. Registre'!$F$5:$F$200,"Aprovada",'3. Registre'!$C$5:$C$200,"&lt;="&amp;('1. Configuració'!$C$9+(16-1)*7+6),'3. Registre'!$D$5:$D$200,"&gt;="&amp;('1. Configuració'!$C$9+(16-1)*7)))</f>
        <v/>
      </c>
      <c r="R21" s="28">
        <f>IF($A21="","",COUNTIFS('3. Registre'!$A$5:$A$200,$A21,'3. Registre'!$F$5:$F$200,"Aprovada",'3. Registre'!$C$5:$C$200,"&lt;="&amp;('1. Configuració'!$C$9+(17-1)*7+6),'3. Registre'!$D$5:$D$200,"&gt;="&amp;('1. Configuració'!$C$9+(17-1)*7)))</f>
        <v/>
      </c>
      <c r="S21" s="28">
        <f>IF($A21="","",COUNTIFS('3. Registre'!$A$5:$A$200,$A21,'3. Registre'!$F$5:$F$200,"Aprovada",'3. Registre'!$C$5:$C$200,"&lt;="&amp;('1. Configuració'!$C$9+(18-1)*7+6),'3. Registre'!$D$5:$D$200,"&gt;="&amp;('1. Configuració'!$C$9+(18-1)*7)))</f>
        <v/>
      </c>
      <c r="T21" s="28">
        <f>IF($A21="","",COUNTIFS('3. Registre'!$A$5:$A$200,$A21,'3. Registre'!$F$5:$F$200,"Aprovada",'3. Registre'!$C$5:$C$200,"&lt;="&amp;('1. Configuració'!$C$9+(19-1)*7+6),'3. Registre'!$D$5:$D$200,"&gt;="&amp;('1. Configuració'!$C$9+(19-1)*7)))</f>
        <v/>
      </c>
      <c r="U21" s="28">
        <f>IF($A21="","",COUNTIFS('3. Registre'!$A$5:$A$200,$A21,'3. Registre'!$F$5:$F$200,"Aprovada",'3. Registre'!$C$5:$C$200,"&lt;="&amp;('1. Configuració'!$C$9+(20-1)*7+6),'3. Registre'!$D$5:$D$200,"&gt;="&amp;('1. Configuració'!$C$9+(20-1)*7)))</f>
        <v/>
      </c>
      <c r="V21" s="28">
        <f>IF($A21="","",COUNTIFS('3. Registre'!$A$5:$A$200,$A21,'3. Registre'!$F$5:$F$200,"Aprovada",'3. Registre'!$C$5:$C$200,"&lt;="&amp;('1. Configuració'!$C$9+(21-1)*7+6),'3. Registre'!$D$5:$D$200,"&gt;="&amp;('1. Configuració'!$C$9+(21-1)*7)))</f>
        <v/>
      </c>
      <c r="W21" s="28">
        <f>IF($A21="","",COUNTIFS('3. Registre'!$A$5:$A$200,$A21,'3. Registre'!$F$5:$F$200,"Aprovada",'3. Registre'!$C$5:$C$200,"&lt;="&amp;('1. Configuració'!$C$9+(22-1)*7+6),'3. Registre'!$D$5:$D$200,"&gt;="&amp;('1. Configuració'!$C$9+(22-1)*7)))</f>
        <v/>
      </c>
      <c r="X21" s="28">
        <f>IF($A21="","",COUNTIFS('3. Registre'!$A$5:$A$200,$A21,'3. Registre'!$F$5:$F$200,"Aprovada",'3. Registre'!$C$5:$C$200,"&lt;="&amp;('1. Configuració'!$C$9+(23-1)*7+6),'3. Registre'!$D$5:$D$200,"&gt;="&amp;('1. Configuració'!$C$9+(23-1)*7)))</f>
        <v/>
      </c>
      <c r="Y21" s="28">
        <f>IF($A21="","",COUNTIFS('3. Registre'!$A$5:$A$200,$A21,'3. Registre'!$F$5:$F$200,"Aprovada",'3. Registre'!$C$5:$C$200,"&lt;="&amp;('1. Configuració'!$C$9+(24-1)*7+6),'3. Registre'!$D$5:$D$200,"&gt;="&amp;('1. Configuració'!$C$9+(24-1)*7)))</f>
        <v/>
      </c>
      <c r="Z21" s="28">
        <f>IF($A21="","",COUNTIFS('3. Registre'!$A$5:$A$200,$A21,'3. Registre'!$F$5:$F$200,"Aprovada",'3. Registre'!$C$5:$C$200,"&lt;="&amp;('1. Configuració'!$C$9+(25-1)*7+6),'3. Registre'!$D$5:$D$200,"&gt;="&amp;('1. Configuració'!$C$9+(25-1)*7)))</f>
        <v/>
      </c>
      <c r="AA21" s="28">
        <f>IF($A21="","",COUNTIFS('3. Registre'!$A$5:$A$200,$A21,'3. Registre'!$F$5:$F$200,"Aprovada",'3. Registre'!$C$5:$C$200,"&lt;="&amp;('1. Configuració'!$C$9+(26-1)*7+6),'3. Registre'!$D$5:$D$200,"&gt;="&amp;('1. Configuració'!$C$9+(26-1)*7)))</f>
        <v/>
      </c>
      <c r="AB21" s="28">
        <f>IF($A21="","",COUNTIFS('3. Registre'!$A$5:$A$200,$A21,'3. Registre'!$F$5:$F$200,"Aprovada",'3. Registre'!$C$5:$C$200,"&lt;="&amp;('1. Configuració'!$C$9+(27-1)*7+6),'3. Registre'!$D$5:$D$200,"&gt;="&amp;('1. Configuració'!$C$9+(27-1)*7)))</f>
        <v/>
      </c>
      <c r="AC21" s="28">
        <f>IF($A21="","",COUNTIFS('3. Registre'!$A$5:$A$200,$A21,'3. Registre'!$F$5:$F$200,"Aprovada",'3. Registre'!$C$5:$C$200,"&lt;="&amp;('1. Configuració'!$C$9+(28-1)*7+6),'3. Registre'!$D$5:$D$200,"&gt;="&amp;('1. Configuració'!$C$9+(28-1)*7)))</f>
        <v/>
      </c>
      <c r="AD21" s="28">
        <f>IF($A21="","",COUNTIFS('3. Registre'!$A$5:$A$200,$A21,'3. Registre'!$F$5:$F$200,"Aprovada",'3. Registre'!$C$5:$C$200,"&lt;="&amp;('1. Configuració'!$C$9+(29-1)*7+6),'3. Registre'!$D$5:$D$200,"&gt;="&amp;('1. Configuració'!$C$9+(29-1)*7)))</f>
        <v/>
      </c>
      <c r="AE21" s="28">
        <f>IF($A21="","",COUNTIFS('3. Registre'!$A$5:$A$200,$A21,'3. Registre'!$F$5:$F$200,"Aprovada",'3. Registre'!$C$5:$C$200,"&lt;="&amp;('1. Configuració'!$C$9+(30-1)*7+6),'3. Registre'!$D$5:$D$200,"&gt;="&amp;('1. Configuració'!$C$9+(30-1)*7)))</f>
        <v/>
      </c>
      <c r="AF21" s="28">
        <f>IF($A21="","",COUNTIFS('3. Registre'!$A$5:$A$200,$A21,'3. Registre'!$F$5:$F$200,"Aprovada",'3. Registre'!$C$5:$C$200,"&lt;="&amp;('1. Configuració'!$C$9+(31-1)*7+6),'3. Registre'!$D$5:$D$200,"&gt;="&amp;('1. Configuració'!$C$9+(31-1)*7)))</f>
        <v/>
      </c>
      <c r="AG21" s="28">
        <f>IF($A21="","",COUNTIFS('3. Registre'!$A$5:$A$200,$A21,'3. Registre'!$F$5:$F$200,"Aprovada",'3. Registre'!$C$5:$C$200,"&lt;="&amp;('1. Configuració'!$C$9+(32-1)*7+6),'3. Registre'!$D$5:$D$200,"&gt;="&amp;('1. Configuració'!$C$9+(32-1)*7)))</f>
        <v/>
      </c>
      <c r="AH21" s="28">
        <f>IF($A21="","",COUNTIFS('3. Registre'!$A$5:$A$200,$A21,'3. Registre'!$F$5:$F$200,"Aprovada",'3. Registre'!$C$5:$C$200,"&lt;="&amp;('1. Configuració'!$C$9+(33-1)*7+6),'3. Registre'!$D$5:$D$200,"&gt;="&amp;('1. Configuració'!$C$9+(33-1)*7)))</f>
        <v/>
      </c>
      <c r="AI21" s="28">
        <f>IF($A21="","",COUNTIFS('3. Registre'!$A$5:$A$200,$A21,'3. Registre'!$F$5:$F$200,"Aprovada",'3. Registre'!$C$5:$C$200,"&lt;="&amp;('1. Configuració'!$C$9+(34-1)*7+6),'3. Registre'!$D$5:$D$200,"&gt;="&amp;('1. Configuració'!$C$9+(34-1)*7)))</f>
        <v/>
      </c>
      <c r="AJ21" s="28">
        <f>IF($A21="","",COUNTIFS('3. Registre'!$A$5:$A$200,$A21,'3. Registre'!$F$5:$F$200,"Aprovada",'3. Registre'!$C$5:$C$200,"&lt;="&amp;('1. Configuració'!$C$9+(35-1)*7+6),'3. Registre'!$D$5:$D$200,"&gt;="&amp;('1. Configuració'!$C$9+(35-1)*7)))</f>
        <v/>
      </c>
      <c r="AK21" s="28">
        <f>IF($A21="","",COUNTIFS('3. Registre'!$A$5:$A$200,$A21,'3. Registre'!$F$5:$F$200,"Aprovada",'3. Registre'!$C$5:$C$200,"&lt;="&amp;('1. Configuració'!$C$9+(36-1)*7+6),'3. Registre'!$D$5:$D$200,"&gt;="&amp;('1. Configuració'!$C$9+(36-1)*7)))</f>
        <v/>
      </c>
      <c r="AL21" s="28">
        <f>IF($A21="","",COUNTIFS('3. Registre'!$A$5:$A$200,$A21,'3. Registre'!$F$5:$F$200,"Aprovada",'3. Registre'!$C$5:$C$200,"&lt;="&amp;('1. Configuració'!$C$9+(37-1)*7+6),'3. Registre'!$D$5:$D$200,"&gt;="&amp;('1. Configuració'!$C$9+(37-1)*7)))</f>
        <v/>
      </c>
      <c r="AM21" s="28">
        <f>IF($A21="","",COUNTIFS('3. Registre'!$A$5:$A$200,$A21,'3. Registre'!$F$5:$F$200,"Aprovada",'3. Registre'!$C$5:$C$200,"&lt;="&amp;('1. Configuració'!$C$9+(38-1)*7+6),'3. Registre'!$D$5:$D$200,"&gt;="&amp;('1. Configuració'!$C$9+(38-1)*7)))</f>
        <v/>
      </c>
      <c r="AN21" s="28">
        <f>IF($A21="","",COUNTIFS('3. Registre'!$A$5:$A$200,$A21,'3. Registre'!$F$5:$F$200,"Aprovada",'3. Registre'!$C$5:$C$200,"&lt;="&amp;('1. Configuració'!$C$9+(39-1)*7+6),'3. Registre'!$D$5:$D$200,"&gt;="&amp;('1. Configuració'!$C$9+(39-1)*7)))</f>
        <v/>
      </c>
      <c r="AO21" s="28">
        <f>IF($A21="","",COUNTIFS('3. Registre'!$A$5:$A$200,$A21,'3. Registre'!$F$5:$F$200,"Aprovada",'3. Registre'!$C$5:$C$200,"&lt;="&amp;('1. Configuració'!$C$9+(40-1)*7+6),'3. Registre'!$D$5:$D$200,"&gt;="&amp;('1. Configuració'!$C$9+(40-1)*7)))</f>
        <v/>
      </c>
      <c r="AP21" s="28">
        <f>IF($A21="","",COUNTIFS('3. Registre'!$A$5:$A$200,$A21,'3. Registre'!$F$5:$F$200,"Aprovada",'3. Registre'!$C$5:$C$200,"&lt;="&amp;('1. Configuració'!$C$9+(41-1)*7+6),'3. Registre'!$D$5:$D$200,"&gt;="&amp;('1. Configuració'!$C$9+(41-1)*7)))</f>
        <v/>
      </c>
      <c r="AQ21" s="28">
        <f>IF($A21="","",COUNTIFS('3. Registre'!$A$5:$A$200,$A21,'3. Registre'!$F$5:$F$200,"Aprovada",'3. Registre'!$C$5:$C$200,"&lt;="&amp;('1. Configuració'!$C$9+(42-1)*7+6),'3. Registre'!$D$5:$D$200,"&gt;="&amp;('1. Configuració'!$C$9+(42-1)*7)))</f>
        <v/>
      </c>
      <c r="AR21" s="28">
        <f>IF($A21="","",COUNTIFS('3. Registre'!$A$5:$A$200,$A21,'3. Registre'!$F$5:$F$200,"Aprovada",'3. Registre'!$C$5:$C$200,"&lt;="&amp;('1. Configuració'!$C$9+(43-1)*7+6),'3. Registre'!$D$5:$D$200,"&gt;="&amp;('1. Configuració'!$C$9+(43-1)*7)))</f>
        <v/>
      </c>
      <c r="AS21" s="28">
        <f>IF($A21="","",COUNTIFS('3. Registre'!$A$5:$A$200,$A21,'3. Registre'!$F$5:$F$200,"Aprovada",'3. Registre'!$C$5:$C$200,"&lt;="&amp;('1. Configuració'!$C$9+(44-1)*7+6),'3. Registre'!$D$5:$D$200,"&gt;="&amp;('1. Configuració'!$C$9+(44-1)*7)))</f>
        <v/>
      </c>
      <c r="AT21" s="28">
        <f>IF($A21="","",COUNTIFS('3. Registre'!$A$5:$A$200,$A21,'3. Registre'!$F$5:$F$200,"Aprovada",'3. Registre'!$C$5:$C$200,"&lt;="&amp;('1. Configuració'!$C$9+(45-1)*7+6),'3. Registre'!$D$5:$D$200,"&gt;="&amp;('1. Configuració'!$C$9+(45-1)*7)))</f>
        <v/>
      </c>
      <c r="AU21" s="28">
        <f>IF($A21="","",COUNTIFS('3. Registre'!$A$5:$A$200,$A21,'3. Registre'!$F$5:$F$200,"Aprovada",'3. Registre'!$C$5:$C$200,"&lt;="&amp;('1. Configuració'!$C$9+(46-1)*7+6),'3. Registre'!$D$5:$D$200,"&gt;="&amp;('1. Configuració'!$C$9+(46-1)*7)))</f>
        <v/>
      </c>
      <c r="AV21" s="28">
        <f>IF($A21="","",COUNTIFS('3. Registre'!$A$5:$A$200,$A21,'3. Registre'!$F$5:$F$200,"Aprovada",'3. Registre'!$C$5:$C$200,"&lt;="&amp;('1. Configuració'!$C$9+(47-1)*7+6),'3. Registre'!$D$5:$D$200,"&gt;="&amp;('1. Configuració'!$C$9+(47-1)*7)))</f>
        <v/>
      </c>
      <c r="AW21" s="28">
        <f>IF($A21="","",COUNTIFS('3. Registre'!$A$5:$A$200,$A21,'3. Registre'!$F$5:$F$200,"Aprovada",'3. Registre'!$C$5:$C$200,"&lt;="&amp;('1. Configuració'!$C$9+(48-1)*7+6),'3. Registre'!$D$5:$D$200,"&gt;="&amp;('1. Configuració'!$C$9+(48-1)*7)))</f>
        <v/>
      </c>
      <c r="AX21" s="28">
        <f>IF($A21="","",COUNTIFS('3. Registre'!$A$5:$A$200,$A21,'3. Registre'!$F$5:$F$200,"Aprovada",'3. Registre'!$C$5:$C$200,"&lt;="&amp;('1. Configuració'!$C$9+(49-1)*7+6),'3. Registre'!$D$5:$D$200,"&gt;="&amp;('1. Configuració'!$C$9+(49-1)*7)))</f>
        <v/>
      </c>
      <c r="AY21" s="28">
        <f>IF($A21="","",COUNTIFS('3. Registre'!$A$5:$A$200,$A21,'3. Registre'!$F$5:$F$200,"Aprovada",'3. Registre'!$C$5:$C$200,"&lt;="&amp;('1. Configuració'!$C$9+(50-1)*7+6),'3. Registre'!$D$5:$D$200,"&gt;="&amp;('1. Configuració'!$C$9+(50-1)*7)))</f>
        <v/>
      </c>
      <c r="AZ21" s="28">
        <f>IF($A21="","",COUNTIFS('3. Registre'!$A$5:$A$200,$A21,'3. Registre'!$F$5:$F$200,"Aprovada",'3. Registre'!$C$5:$C$200,"&lt;="&amp;('1. Configuració'!$C$9+(51-1)*7+6),'3. Registre'!$D$5:$D$200,"&gt;="&amp;('1. Configuració'!$C$9+(51-1)*7)))</f>
        <v/>
      </c>
      <c r="BA21" s="28">
        <f>IF($A21="","",COUNTIFS('3. Registre'!$A$5:$A$200,$A21,'3. Registre'!$F$5:$F$200,"Aprovada",'3. Registre'!$C$5:$C$200,"&lt;="&amp;('1. Configuració'!$C$9+(52-1)*7+6),'3. Registre'!$D$5:$D$200,"&gt;="&amp;('1. Configuració'!$C$9+(52-1)*7)))</f>
        <v/>
      </c>
    </row>
    <row r="22">
      <c r="A22" s="19">
        <f>IF('2. Empleats'!A22="","",'2. Empleats'!A22)</f>
        <v/>
      </c>
      <c r="B22" s="28">
        <f>IF($A22="","",COUNTIFS('3. Registre'!$A$5:$A$200,$A22,'3. Registre'!$F$5:$F$200,"Aprovada",'3. Registre'!$C$5:$C$200,"&lt;="&amp;('1. Configuració'!$C$9+(1-1)*7+6),'3. Registre'!$D$5:$D$200,"&gt;="&amp;('1. Configuració'!$C$9+(1-1)*7)))</f>
        <v/>
      </c>
      <c r="C22" s="28">
        <f>IF($A22="","",COUNTIFS('3. Registre'!$A$5:$A$200,$A22,'3. Registre'!$F$5:$F$200,"Aprovada",'3. Registre'!$C$5:$C$200,"&lt;="&amp;('1. Configuració'!$C$9+(2-1)*7+6),'3. Registre'!$D$5:$D$200,"&gt;="&amp;('1. Configuració'!$C$9+(2-1)*7)))</f>
        <v/>
      </c>
      <c r="D22" s="28">
        <f>IF($A22="","",COUNTIFS('3. Registre'!$A$5:$A$200,$A22,'3. Registre'!$F$5:$F$200,"Aprovada",'3. Registre'!$C$5:$C$200,"&lt;="&amp;('1. Configuració'!$C$9+(3-1)*7+6),'3. Registre'!$D$5:$D$200,"&gt;="&amp;('1. Configuració'!$C$9+(3-1)*7)))</f>
        <v/>
      </c>
      <c r="E22" s="28">
        <f>IF($A22="","",COUNTIFS('3. Registre'!$A$5:$A$200,$A22,'3. Registre'!$F$5:$F$200,"Aprovada",'3. Registre'!$C$5:$C$200,"&lt;="&amp;('1. Configuració'!$C$9+(4-1)*7+6),'3. Registre'!$D$5:$D$200,"&gt;="&amp;('1. Configuració'!$C$9+(4-1)*7)))</f>
        <v/>
      </c>
      <c r="F22" s="28">
        <f>IF($A22="","",COUNTIFS('3. Registre'!$A$5:$A$200,$A22,'3. Registre'!$F$5:$F$200,"Aprovada",'3. Registre'!$C$5:$C$200,"&lt;="&amp;('1. Configuració'!$C$9+(5-1)*7+6),'3. Registre'!$D$5:$D$200,"&gt;="&amp;('1. Configuració'!$C$9+(5-1)*7)))</f>
        <v/>
      </c>
      <c r="G22" s="28">
        <f>IF($A22="","",COUNTIFS('3. Registre'!$A$5:$A$200,$A22,'3. Registre'!$F$5:$F$200,"Aprovada",'3. Registre'!$C$5:$C$200,"&lt;="&amp;('1. Configuració'!$C$9+(6-1)*7+6),'3. Registre'!$D$5:$D$200,"&gt;="&amp;('1. Configuració'!$C$9+(6-1)*7)))</f>
        <v/>
      </c>
      <c r="H22" s="28">
        <f>IF($A22="","",COUNTIFS('3. Registre'!$A$5:$A$200,$A22,'3. Registre'!$F$5:$F$200,"Aprovada",'3. Registre'!$C$5:$C$200,"&lt;="&amp;('1. Configuració'!$C$9+(7-1)*7+6),'3. Registre'!$D$5:$D$200,"&gt;="&amp;('1. Configuració'!$C$9+(7-1)*7)))</f>
        <v/>
      </c>
      <c r="I22" s="28">
        <f>IF($A22="","",COUNTIFS('3. Registre'!$A$5:$A$200,$A22,'3. Registre'!$F$5:$F$200,"Aprovada",'3. Registre'!$C$5:$C$200,"&lt;="&amp;('1. Configuració'!$C$9+(8-1)*7+6),'3. Registre'!$D$5:$D$200,"&gt;="&amp;('1. Configuració'!$C$9+(8-1)*7)))</f>
        <v/>
      </c>
      <c r="J22" s="28">
        <f>IF($A22="","",COUNTIFS('3. Registre'!$A$5:$A$200,$A22,'3. Registre'!$F$5:$F$200,"Aprovada",'3. Registre'!$C$5:$C$200,"&lt;="&amp;('1. Configuració'!$C$9+(9-1)*7+6),'3. Registre'!$D$5:$D$200,"&gt;="&amp;('1. Configuració'!$C$9+(9-1)*7)))</f>
        <v/>
      </c>
      <c r="K22" s="28">
        <f>IF($A22="","",COUNTIFS('3. Registre'!$A$5:$A$200,$A22,'3. Registre'!$F$5:$F$200,"Aprovada",'3. Registre'!$C$5:$C$200,"&lt;="&amp;('1. Configuració'!$C$9+(10-1)*7+6),'3. Registre'!$D$5:$D$200,"&gt;="&amp;('1. Configuració'!$C$9+(10-1)*7)))</f>
        <v/>
      </c>
      <c r="L22" s="28">
        <f>IF($A22="","",COUNTIFS('3. Registre'!$A$5:$A$200,$A22,'3. Registre'!$F$5:$F$200,"Aprovada",'3. Registre'!$C$5:$C$200,"&lt;="&amp;('1. Configuració'!$C$9+(11-1)*7+6),'3. Registre'!$D$5:$D$200,"&gt;="&amp;('1. Configuració'!$C$9+(11-1)*7)))</f>
        <v/>
      </c>
      <c r="M22" s="28">
        <f>IF($A22="","",COUNTIFS('3. Registre'!$A$5:$A$200,$A22,'3. Registre'!$F$5:$F$200,"Aprovada",'3. Registre'!$C$5:$C$200,"&lt;="&amp;('1. Configuració'!$C$9+(12-1)*7+6),'3. Registre'!$D$5:$D$200,"&gt;="&amp;('1. Configuració'!$C$9+(12-1)*7)))</f>
        <v/>
      </c>
      <c r="N22" s="28">
        <f>IF($A22="","",COUNTIFS('3. Registre'!$A$5:$A$200,$A22,'3. Registre'!$F$5:$F$200,"Aprovada",'3. Registre'!$C$5:$C$200,"&lt;="&amp;('1. Configuració'!$C$9+(13-1)*7+6),'3. Registre'!$D$5:$D$200,"&gt;="&amp;('1. Configuració'!$C$9+(13-1)*7)))</f>
        <v/>
      </c>
      <c r="O22" s="28">
        <f>IF($A22="","",COUNTIFS('3. Registre'!$A$5:$A$200,$A22,'3. Registre'!$F$5:$F$200,"Aprovada",'3. Registre'!$C$5:$C$200,"&lt;="&amp;('1. Configuració'!$C$9+(14-1)*7+6),'3. Registre'!$D$5:$D$200,"&gt;="&amp;('1. Configuració'!$C$9+(14-1)*7)))</f>
        <v/>
      </c>
      <c r="P22" s="28">
        <f>IF($A22="","",COUNTIFS('3. Registre'!$A$5:$A$200,$A22,'3. Registre'!$F$5:$F$200,"Aprovada",'3. Registre'!$C$5:$C$200,"&lt;="&amp;('1. Configuració'!$C$9+(15-1)*7+6),'3. Registre'!$D$5:$D$200,"&gt;="&amp;('1. Configuració'!$C$9+(15-1)*7)))</f>
        <v/>
      </c>
      <c r="Q22" s="28">
        <f>IF($A22="","",COUNTIFS('3. Registre'!$A$5:$A$200,$A22,'3. Registre'!$F$5:$F$200,"Aprovada",'3. Registre'!$C$5:$C$200,"&lt;="&amp;('1. Configuració'!$C$9+(16-1)*7+6),'3. Registre'!$D$5:$D$200,"&gt;="&amp;('1. Configuració'!$C$9+(16-1)*7)))</f>
        <v/>
      </c>
      <c r="R22" s="28">
        <f>IF($A22="","",COUNTIFS('3. Registre'!$A$5:$A$200,$A22,'3. Registre'!$F$5:$F$200,"Aprovada",'3. Registre'!$C$5:$C$200,"&lt;="&amp;('1. Configuració'!$C$9+(17-1)*7+6),'3. Registre'!$D$5:$D$200,"&gt;="&amp;('1. Configuració'!$C$9+(17-1)*7)))</f>
        <v/>
      </c>
      <c r="S22" s="28">
        <f>IF($A22="","",COUNTIFS('3. Registre'!$A$5:$A$200,$A22,'3. Registre'!$F$5:$F$200,"Aprovada",'3. Registre'!$C$5:$C$200,"&lt;="&amp;('1. Configuració'!$C$9+(18-1)*7+6),'3. Registre'!$D$5:$D$200,"&gt;="&amp;('1. Configuració'!$C$9+(18-1)*7)))</f>
        <v/>
      </c>
      <c r="T22" s="28">
        <f>IF($A22="","",COUNTIFS('3. Registre'!$A$5:$A$200,$A22,'3. Registre'!$F$5:$F$200,"Aprovada",'3. Registre'!$C$5:$C$200,"&lt;="&amp;('1. Configuració'!$C$9+(19-1)*7+6),'3. Registre'!$D$5:$D$200,"&gt;="&amp;('1. Configuració'!$C$9+(19-1)*7)))</f>
        <v/>
      </c>
      <c r="U22" s="28">
        <f>IF($A22="","",COUNTIFS('3. Registre'!$A$5:$A$200,$A22,'3. Registre'!$F$5:$F$200,"Aprovada",'3. Registre'!$C$5:$C$200,"&lt;="&amp;('1. Configuració'!$C$9+(20-1)*7+6),'3. Registre'!$D$5:$D$200,"&gt;="&amp;('1. Configuració'!$C$9+(20-1)*7)))</f>
        <v/>
      </c>
      <c r="V22" s="28">
        <f>IF($A22="","",COUNTIFS('3. Registre'!$A$5:$A$200,$A22,'3. Registre'!$F$5:$F$200,"Aprovada",'3. Registre'!$C$5:$C$200,"&lt;="&amp;('1. Configuració'!$C$9+(21-1)*7+6),'3. Registre'!$D$5:$D$200,"&gt;="&amp;('1. Configuració'!$C$9+(21-1)*7)))</f>
        <v/>
      </c>
      <c r="W22" s="28">
        <f>IF($A22="","",COUNTIFS('3. Registre'!$A$5:$A$200,$A22,'3. Registre'!$F$5:$F$200,"Aprovada",'3. Registre'!$C$5:$C$200,"&lt;="&amp;('1. Configuració'!$C$9+(22-1)*7+6),'3. Registre'!$D$5:$D$200,"&gt;="&amp;('1. Configuració'!$C$9+(22-1)*7)))</f>
        <v/>
      </c>
      <c r="X22" s="28">
        <f>IF($A22="","",COUNTIFS('3. Registre'!$A$5:$A$200,$A22,'3. Registre'!$F$5:$F$200,"Aprovada",'3. Registre'!$C$5:$C$200,"&lt;="&amp;('1. Configuració'!$C$9+(23-1)*7+6),'3. Registre'!$D$5:$D$200,"&gt;="&amp;('1. Configuració'!$C$9+(23-1)*7)))</f>
        <v/>
      </c>
      <c r="Y22" s="28">
        <f>IF($A22="","",COUNTIFS('3. Registre'!$A$5:$A$200,$A22,'3. Registre'!$F$5:$F$200,"Aprovada",'3. Registre'!$C$5:$C$200,"&lt;="&amp;('1. Configuració'!$C$9+(24-1)*7+6),'3. Registre'!$D$5:$D$200,"&gt;="&amp;('1. Configuració'!$C$9+(24-1)*7)))</f>
        <v/>
      </c>
      <c r="Z22" s="28">
        <f>IF($A22="","",COUNTIFS('3. Registre'!$A$5:$A$200,$A22,'3. Registre'!$F$5:$F$200,"Aprovada",'3. Registre'!$C$5:$C$200,"&lt;="&amp;('1. Configuració'!$C$9+(25-1)*7+6),'3. Registre'!$D$5:$D$200,"&gt;="&amp;('1. Configuració'!$C$9+(25-1)*7)))</f>
        <v/>
      </c>
      <c r="AA22" s="28">
        <f>IF($A22="","",COUNTIFS('3. Registre'!$A$5:$A$200,$A22,'3. Registre'!$F$5:$F$200,"Aprovada",'3. Registre'!$C$5:$C$200,"&lt;="&amp;('1. Configuració'!$C$9+(26-1)*7+6),'3. Registre'!$D$5:$D$200,"&gt;="&amp;('1. Configuració'!$C$9+(26-1)*7)))</f>
        <v/>
      </c>
      <c r="AB22" s="28">
        <f>IF($A22="","",COUNTIFS('3. Registre'!$A$5:$A$200,$A22,'3. Registre'!$F$5:$F$200,"Aprovada",'3. Registre'!$C$5:$C$200,"&lt;="&amp;('1. Configuració'!$C$9+(27-1)*7+6),'3. Registre'!$D$5:$D$200,"&gt;="&amp;('1. Configuració'!$C$9+(27-1)*7)))</f>
        <v/>
      </c>
      <c r="AC22" s="28">
        <f>IF($A22="","",COUNTIFS('3. Registre'!$A$5:$A$200,$A22,'3. Registre'!$F$5:$F$200,"Aprovada",'3. Registre'!$C$5:$C$200,"&lt;="&amp;('1. Configuració'!$C$9+(28-1)*7+6),'3. Registre'!$D$5:$D$200,"&gt;="&amp;('1. Configuració'!$C$9+(28-1)*7)))</f>
        <v/>
      </c>
      <c r="AD22" s="28">
        <f>IF($A22="","",COUNTIFS('3. Registre'!$A$5:$A$200,$A22,'3. Registre'!$F$5:$F$200,"Aprovada",'3. Registre'!$C$5:$C$200,"&lt;="&amp;('1. Configuració'!$C$9+(29-1)*7+6),'3. Registre'!$D$5:$D$200,"&gt;="&amp;('1. Configuració'!$C$9+(29-1)*7)))</f>
        <v/>
      </c>
      <c r="AE22" s="28">
        <f>IF($A22="","",COUNTIFS('3. Registre'!$A$5:$A$200,$A22,'3. Registre'!$F$5:$F$200,"Aprovada",'3. Registre'!$C$5:$C$200,"&lt;="&amp;('1. Configuració'!$C$9+(30-1)*7+6),'3. Registre'!$D$5:$D$200,"&gt;="&amp;('1. Configuració'!$C$9+(30-1)*7)))</f>
        <v/>
      </c>
      <c r="AF22" s="28">
        <f>IF($A22="","",COUNTIFS('3. Registre'!$A$5:$A$200,$A22,'3. Registre'!$F$5:$F$200,"Aprovada",'3. Registre'!$C$5:$C$200,"&lt;="&amp;('1. Configuració'!$C$9+(31-1)*7+6),'3. Registre'!$D$5:$D$200,"&gt;="&amp;('1. Configuració'!$C$9+(31-1)*7)))</f>
        <v/>
      </c>
      <c r="AG22" s="28">
        <f>IF($A22="","",COUNTIFS('3. Registre'!$A$5:$A$200,$A22,'3. Registre'!$F$5:$F$200,"Aprovada",'3. Registre'!$C$5:$C$200,"&lt;="&amp;('1. Configuració'!$C$9+(32-1)*7+6),'3. Registre'!$D$5:$D$200,"&gt;="&amp;('1. Configuració'!$C$9+(32-1)*7)))</f>
        <v/>
      </c>
      <c r="AH22" s="28">
        <f>IF($A22="","",COUNTIFS('3. Registre'!$A$5:$A$200,$A22,'3. Registre'!$F$5:$F$200,"Aprovada",'3. Registre'!$C$5:$C$200,"&lt;="&amp;('1. Configuració'!$C$9+(33-1)*7+6),'3. Registre'!$D$5:$D$200,"&gt;="&amp;('1. Configuració'!$C$9+(33-1)*7)))</f>
        <v/>
      </c>
      <c r="AI22" s="28">
        <f>IF($A22="","",COUNTIFS('3. Registre'!$A$5:$A$200,$A22,'3. Registre'!$F$5:$F$200,"Aprovada",'3. Registre'!$C$5:$C$200,"&lt;="&amp;('1. Configuració'!$C$9+(34-1)*7+6),'3. Registre'!$D$5:$D$200,"&gt;="&amp;('1. Configuració'!$C$9+(34-1)*7)))</f>
        <v/>
      </c>
      <c r="AJ22" s="28">
        <f>IF($A22="","",COUNTIFS('3. Registre'!$A$5:$A$200,$A22,'3. Registre'!$F$5:$F$200,"Aprovada",'3. Registre'!$C$5:$C$200,"&lt;="&amp;('1. Configuració'!$C$9+(35-1)*7+6),'3. Registre'!$D$5:$D$200,"&gt;="&amp;('1. Configuració'!$C$9+(35-1)*7)))</f>
        <v/>
      </c>
      <c r="AK22" s="28">
        <f>IF($A22="","",COUNTIFS('3. Registre'!$A$5:$A$200,$A22,'3. Registre'!$F$5:$F$200,"Aprovada",'3. Registre'!$C$5:$C$200,"&lt;="&amp;('1. Configuració'!$C$9+(36-1)*7+6),'3. Registre'!$D$5:$D$200,"&gt;="&amp;('1. Configuració'!$C$9+(36-1)*7)))</f>
        <v/>
      </c>
      <c r="AL22" s="28">
        <f>IF($A22="","",COUNTIFS('3. Registre'!$A$5:$A$200,$A22,'3. Registre'!$F$5:$F$200,"Aprovada",'3. Registre'!$C$5:$C$200,"&lt;="&amp;('1. Configuració'!$C$9+(37-1)*7+6),'3. Registre'!$D$5:$D$200,"&gt;="&amp;('1. Configuració'!$C$9+(37-1)*7)))</f>
        <v/>
      </c>
      <c r="AM22" s="28">
        <f>IF($A22="","",COUNTIFS('3. Registre'!$A$5:$A$200,$A22,'3. Registre'!$F$5:$F$200,"Aprovada",'3. Registre'!$C$5:$C$200,"&lt;="&amp;('1. Configuració'!$C$9+(38-1)*7+6),'3. Registre'!$D$5:$D$200,"&gt;="&amp;('1. Configuració'!$C$9+(38-1)*7)))</f>
        <v/>
      </c>
      <c r="AN22" s="28">
        <f>IF($A22="","",COUNTIFS('3. Registre'!$A$5:$A$200,$A22,'3. Registre'!$F$5:$F$200,"Aprovada",'3. Registre'!$C$5:$C$200,"&lt;="&amp;('1. Configuració'!$C$9+(39-1)*7+6),'3. Registre'!$D$5:$D$200,"&gt;="&amp;('1. Configuració'!$C$9+(39-1)*7)))</f>
        <v/>
      </c>
      <c r="AO22" s="28">
        <f>IF($A22="","",COUNTIFS('3. Registre'!$A$5:$A$200,$A22,'3. Registre'!$F$5:$F$200,"Aprovada",'3. Registre'!$C$5:$C$200,"&lt;="&amp;('1. Configuració'!$C$9+(40-1)*7+6),'3. Registre'!$D$5:$D$200,"&gt;="&amp;('1. Configuració'!$C$9+(40-1)*7)))</f>
        <v/>
      </c>
      <c r="AP22" s="28">
        <f>IF($A22="","",COUNTIFS('3. Registre'!$A$5:$A$200,$A22,'3. Registre'!$F$5:$F$200,"Aprovada",'3. Registre'!$C$5:$C$200,"&lt;="&amp;('1. Configuració'!$C$9+(41-1)*7+6),'3. Registre'!$D$5:$D$200,"&gt;="&amp;('1. Configuració'!$C$9+(41-1)*7)))</f>
        <v/>
      </c>
      <c r="AQ22" s="28">
        <f>IF($A22="","",COUNTIFS('3. Registre'!$A$5:$A$200,$A22,'3. Registre'!$F$5:$F$200,"Aprovada",'3. Registre'!$C$5:$C$200,"&lt;="&amp;('1. Configuració'!$C$9+(42-1)*7+6),'3. Registre'!$D$5:$D$200,"&gt;="&amp;('1. Configuració'!$C$9+(42-1)*7)))</f>
        <v/>
      </c>
      <c r="AR22" s="28">
        <f>IF($A22="","",COUNTIFS('3. Registre'!$A$5:$A$200,$A22,'3. Registre'!$F$5:$F$200,"Aprovada",'3. Registre'!$C$5:$C$200,"&lt;="&amp;('1. Configuració'!$C$9+(43-1)*7+6),'3. Registre'!$D$5:$D$200,"&gt;="&amp;('1. Configuració'!$C$9+(43-1)*7)))</f>
        <v/>
      </c>
      <c r="AS22" s="28">
        <f>IF($A22="","",COUNTIFS('3. Registre'!$A$5:$A$200,$A22,'3. Registre'!$F$5:$F$200,"Aprovada",'3. Registre'!$C$5:$C$200,"&lt;="&amp;('1. Configuració'!$C$9+(44-1)*7+6),'3. Registre'!$D$5:$D$200,"&gt;="&amp;('1. Configuració'!$C$9+(44-1)*7)))</f>
        <v/>
      </c>
      <c r="AT22" s="28">
        <f>IF($A22="","",COUNTIFS('3. Registre'!$A$5:$A$200,$A22,'3. Registre'!$F$5:$F$200,"Aprovada",'3. Registre'!$C$5:$C$200,"&lt;="&amp;('1. Configuració'!$C$9+(45-1)*7+6),'3. Registre'!$D$5:$D$200,"&gt;="&amp;('1. Configuració'!$C$9+(45-1)*7)))</f>
        <v/>
      </c>
      <c r="AU22" s="28">
        <f>IF($A22="","",COUNTIFS('3. Registre'!$A$5:$A$200,$A22,'3. Registre'!$F$5:$F$200,"Aprovada",'3. Registre'!$C$5:$C$200,"&lt;="&amp;('1. Configuració'!$C$9+(46-1)*7+6),'3. Registre'!$D$5:$D$200,"&gt;="&amp;('1. Configuració'!$C$9+(46-1)*7)))</f>
        <v/>
      </c>
      <c r="AV22" s="28">
        <f>IF($A22="","",COUNTIFS('3. Registre'!$A$5:$A$200,$A22,'3. Registre'!$F$5:$F$200,"Aprovada",'3. Registre'!$C$5:$C$200,"&lt;="&amp;('1. Configuració'!$C$9+(47-1)*7+6),'3. Registre'!$D$5:$D$200,"&gt;="&amp;('1. Configuració'!$C$9+(47-1)*7)))</f>
        <v/>
      </c>
      <c r="AW22" s="28">
        <f>IF($A22="","",COUNTIFS('3. Registre'!$A$5:$A$200,$A22,'3. Registre'!$F$5:$F$200,"Aprovada",'3. Registre'!$C$5:$C$200,"&lt;="&amp;('1. Configuració'!$C$9+(48-1)*7+6),'3. Registre'!$D$5:$D$200,"&gt;="&amp;('1. Configuració'!$C$9+(48-1)*7)))</f>
        <v/>
      </c>
      <c r="AX22" s="28">
        <f>IF($A22="","",COUNTIFS('3. Registre'!$A$5:$A$200,$A22,'3. Registre'!$F$5:$F$200,"Aprovada",'3. Registre'!$C$5:$C$200,"&lt;="&amp;('1. Configuració'!$C$9+(49-1)*7+6),'3. Registre'!$D$5:$D$200,"&gt;="&amp;('1. Configuració'!$C$9+(49-1)*7)))</f>
        <v/>
      </c>
      <c r="AY22" s="28">
        <f>IF($A22="","",COUNTIFS('3. Registre'!$A$5:$A$200,$A22,'3. Registre'!$F$5:$F$200,"Aprovada",'3. Registre'!$C$5:$C$200,"&lt;="&amp;('1. Configuració'!$C$9+(50-1)*7+6),'3. Registre'!$D$5:$D$200,"&gt;="&amp;('1. Configuració'!$C$9+(50-1)*7)))</f>
        <v/>
      </c>
      <c r="AZ22" s="28">
        <f>IF($A22="","",COUNTIFS('3. Registre'!$A$5:$A$200,$A22,'3. Registre'!$F$5:$F$200,"Aprovada",'3. Registre'!$C$5:$C$200,"&lt;="&amp;('1. Configuració'!$C$9+(51-1)*7+6),'3. Registre'!$D$5:$D$200,"&gt;="&amp;('1. Configuració'!$C$9+(51-1)*7)))</f>
        <v/>
      </c>
      <c r="BA22" s="28">
        <f>IF($A22="","",COUNTIFS('3. Registre'!$A$5:$A$200,$A22,'3. Registre'!$F$5:$F$200,"Aprovada",'3. Registre'!$C$5:$C$200,"&lt;="&amp;('1. Configuració'!$C$9+(52-1)*7+6),'3. Registre'!$D$5:$D$200,"&gt;="&amp;('1. Configuració'!$C$9+(52-1)*7)))</f>
        <v/>
      </c>
    </row>
    <row r="23">
      <c r="A23" s="19">
        <f>IF('2. Empleats'!A23="","",'2. Empleats'!A23)</f>
        <v/>
      </c>
      <c r="B23" s="28">
        <f>IF($A23="","",COUNTIFS('3. Registre'!$A$5:$A$200,$A23,'3. Registre'!$F$5:$F$200,"Aprovada",'3. Registre'!$C$5:$C$200,"&lt;="&amp;('1. Configuració'!$C$9+(1-1)*7+6),'3. Registre'!$D$5:$D$200,"&gt;="&amp;('1. Configuració'!$C$9+(1-1)*7)))</f>
        <v/>
      </c>
      <c r="C23" s="28">
        <f>IF($A23="","",COUNTIFS('3. Registre'!$A$5:$A$200,$A23,'3. Registre'!$F$5:$F$200,"Aprovada",'3. Registre'!$C$5:$C$200,"&lt;="&amp;('1. Configuració'!$C$9+(2-1)*7+6),'3. Registre'!$D$5:$D$200,"&gt;="&amp;('1. Configuració'!$C$9+(2-1)*7)))</f>
        <v/>
      </c>
      <c r="D23" s="28">
        <f>IF($A23="","",COUNTIFS('3. Registre'!$A$5:$A$200,$A23,'3. Registre'!$F$5:$F$200,"Aprovada",'3. Registre'!$C$5:$C$200,"&lt;="&amp;('1. Configuració'!$C$9+(3-1)*7+6),'3. Registre'!$D$5:$D$200,"&gt;="&amp;('1. Configuració'!$C$9+(3-1)*7)))</f>
        <v/>
      </c>
      <c r="E23" s="28">
        <f>IF($A23="","",COUNTIFS('3. Registre'!$A$5:$A$200,$A23,'3. Registre'!$F$5:$F$200,"Aprovada",'3. Registre'!$C$5:$C$200,"&lt;="&amp;('1. Configuració'!$C$9+(4-1)*7+6),'3. Registre'!$D$5:$D$200,"&gt;="&amp;('1. Configuració'!$C$9+(4-1)*7)))</f>
        <v/>
      </c>
      <c r="F23" s="28">
        <f>IF($A23="","",COUNTIFS('3. Registre'!$A$5:$A$200,$A23,'3. Registre'!$F$5:$F$200,"Aprovada",'3. Registre'!$C$5:$C$200,"&lt;="&amp;('1. Configuració'!$C$9+(5-1)*7+6),'3. Registre'!$D$5:$D$200,"&gt;="&amp;('1. Configuració'!$C$9+(5-1)*7)))</f>
        <v/>
      </c>
      <c r="G23" s="28">
        <f>IF($A23="","",COUNTIFS('3. Registre'!$A$5:$A$200,$A23,'3. Registre'!$F$5:$F$200,"Aprovada",'3. Registre'!$C$5:$C$200,"&lt;="&amp;('1. Configuració'!$C$9+(6-1)*7+6),'3. Registre'!$D$5:$D$200,"&gt;="&amp;('1. Configuració'!$C$9+(6-1)*7)))</f>
        <v/>
      </c>
      <c r="H23" s="28">
        <f>IF($A23="","",COUNTIFS('3. Registre'!$A$5:$A$200,$A23,'3. Registre'!$F$5:$F$200,"Aprovada",'3. Registre'!$C$5:$C$200,"&lt;="&amp;('1. Configuració'!$C$9+(7-1)*7+6),'3. Registre'!$D$5:$D$200,"&gt;="&amp;('1. Configuració'!$C$9+(7-1)*7)))</f>
        <v/>
      </c>
      <c r="I23" s="28">
        <f>IF($A23="","",COUNTIFS('3. Registre'!$A$5:$A$200,$A23,'3. Registre'!$F$5:$F$200,"Aprovada",'3. Registre'!$C$5:$C$200,"&lt;="&amp;('1. Configuració'!$C$9+(8-1)*7+6),'3. Registre'!$D$5:$D$200,"&gt;="&amp;('1. Configuració'!$C$9+(8-1)*7)))</f>
        <v/>
      </c>
      <c r="J23" s="28">
        <f>IF($A23="","",COUNTIFS('3. Registre'!$A$5:$A$200,$A23,'3. Registre'!$F$5:$F$200,"Aprovada",'3. Registre'!$C$5:$C$200,"&lt;="&amp;('1. Configuració'!$C$9+(9-1)*7+6),'3. Registre'!$D$5:$D$200,"&gt;="&amp;('1. Configuració'!$C$9+(9-1)*7)))</f>
        <v/>
      </c>
      <c r="K23" s="28">
        <f>IF($A23="","",COUNTIFS('3. Registre'!$A$5:$A$200,$A23,'3. Registre'!$F$5:$F$200,"Aprovada",'3. Registre'!$C$5:$C$200,"&lt;="&amp;('1. Configuració'!$C$9+(10-1)*7+6),'3. Registre'!$D$5:$D$200,"&gt;="&amp;('1. Configuració'!$C$9+(10-1)*7)))</f>
        <v/>
      </c>
      <c r="L23" s="28">
        <f>IF($A23="","",COUNTIFS('3. Registre'!$A$5:$A$200,$A23,'3. Registre'!$F$5:$F$200,"Aprovada",'3. Registre'!$C$5:$C$200,"&lt;="&amp;('1. Configuració'!$C$9+(11-1)*7+6),'3. Registre'!$D$5:$D$200,"&gt;="&amp;('1. Configuració'!$C$9+(11-1)*7)))</f>
        <v/>
      </c>
      <c r="M23" s="28">
        <f>IF($A23="","",COUNTIFS('3. Registre'!$A$5:$A$200,$A23,'3. Registre'!$F$5:$F$200,"Aprovada",'3. Registre'!$C$5:$C$200,"&lt;="&amp;('1. Configuració'!$C$9+(12-1)*7+6),'3. Registre'!$D$5:$D$200,"&gt;="&amp;('1. Configuració'!$C$9+(12-1)*7)))</f>
        <v/>
      </c>
      <c r="N23" s="28">
        <f>IF($A23="","",COUNTIFS('3. Registre'!$A$5:$A$200,$A23,'3. Registre'!$F$5:$F$200,"Aprovada",'3. Registre'!$C$5:$C$200,"&lt;="&amp;('1. Configuració'!$C$9+(13-1)*7+6),'3. Registre'!$D$5:$D$200,"&gt;="&amp;('1. Configuració'!$C$9+(13-1)*7)))</f>
        <v/>
      </c>
      <c r="O23" s="28">
        <f>IF($A23="","",COUNTIFS('3. Registre'!$A$5:$A$200,$A23,'3. Registre'!$F$5:$F$200,"Aprovada",'3. Registre'!$C$5:$C$200,"&lt;="&amp;('1. Configuració'!$C$9+(14-1)*7+6),'3. Registre'!$D$5:$D$200,"&gt;="&amp;('1. Configuració'!$C$9+(14-1)*7)))</f>
        <v/>
      </c>
      <c r="P23" s="28">
        <f>IF($A23="","",COUNTIFS('3. Registre'!$A$5:$A$200,$A23,'3. Registre'!$F$5:$F$200,"Aprovada",'3. Registre'!$C$5:$C$200,"&lt;="&amp;('1. Configuració'!$C$9+(15-1)*7+6),'3. Registre'!$D$5:$D$200,"&gt;="&amp;('1. Configuració'!$C$9+(15-1)*7)))</f>
        <v/>
      </c>
      <c r="Q23" s="28">
        <f>IF($A23="","",COUNTIFS('3. Registre'!$A$5:$A$200,$A23,'3. Registre'!$F$5:$F$200,"Aprovada",'3. Registre'!$C$5:$C$200,"&lt;="&amp;('1. Configuració'!$C$9+(16-1)*7+6),'3. Registre'!$D$5:$D$200,"&gt;="&amp;('1. Configuració'!$C$9+(16-1)*7)))</f>
        <v/>
      </c>
      <c r="R23" s="28">
        <f>IF($A23="","",COUNTIFS('3. Registre'!$A$5:$A$200,$A23,'3. Registre'!$F$5:$F$200,"Aprovada",'3. Registre'!$C$5:$C$200,"&lt;="&amp;('1. Configuració'!$C$9+(17-1)*7+6),'3. Registre'!$D$5:$D$200,"&gt;="&amp;('1. Configuració'!$C$9+(17-1)*7)))</f>
        <v/>
      </c>
      <c r="S23" s="28">
        <f>IF($A23="","",COUNTIFS('3. Registre'!$A$5:$A$200,$A23,'3. Registre'!$F$5:$F$200,"Aprovada",'3. Registre'!$C$5:$C$200,"&lt;="&amp;('1. Configuració'!$C$9+(18-1)*7+6),'3. Registre'!$D$5:$D$200,"&gt;="&amp;('1. Configuració'!$C$9+(18-1)*7)))</f>
        <v/>
      </c>
      <c r="T23" s="28">
        <f>IF($A23="","",COUNTIFS('3. Registre'!$A$5:$A$200,$A23,'3. Registre'!$F$5:$F$200,"Aprovada",'3. Registre'!$C$5:$C$200,"&lt;="&amp;('1. Configuració'!$C$9+(19-1)*7+6),'3. Registre'!$D$5:$D$200,"&gt;="&amp;('1. Configuració'!$C$9+(19-1)*7)))</f>
        <v/>
      </c>
      <c r="U23" s="28">
        <f>IF($A23="","",COUNTIFS('3. Registre'!$A$5:$A$200,$A23,'3. Registre'!$F$5:$F$200,"Aprovada",'3. Registre'!$C$5:$C$200,"&lt;="&amp;('1. Configuració'!$C$9+(20-1)*7+6),'3. Registre'!$D$5:$D$200,"&gt;="&amp;('1. Configuració'!$C$9+(20-1)*7)))</f>
        <v/>
      </c>
      <c r="V23" s="28">
        <f>IF($A23="","",COUNTIFS('3. Registre'!$A$5:$A$200,$A23,'3. Registre'!$F$5:$F$200,"Aprovada",'3. Registre'!$C$5:$C$200,"&lt;="&amp;('1. Configuració'!$C$9+(21-1)*7+6),'3. Registre'!$D$5:$D$200,"&gt;="&amp;('1. Configuració'!$C$9+(21-1)*7)))</f>
        <v/>
      </c>
      <c r="W23" s="28">
        <f>IF($A23="","",COUNTIFS('3. Registre'!$A$5:$A$200,$A23,'3. Registre'!$F$5:$F$200,"Aprovada",'3. Registre'!$C$5:$C$200,"&lt;="&amp;('1. Configuració'!$C$9+(22-1)*7+6),'3. Registre'!$D$5:$D$200,"&gt;="&amp;('1. Configuració'!$C$9+(22-1)*7)))</f>
        <v/>
      </c>
      <c r="X23" s="28">
        <f>IF($A23="","",COUNTIFS('3. Registre'!$A$5:$A$200,$A23,'3. Registre'!$F$5:$F$200,"Aprovada",'3. Registre'!$C$5:$C$200,"&lt;="&amp;('1. Configuració'!$C$9+(23-1)*7+6),'3. Registre'!$D$5:$D$200,"&gt;="&amp;('1. Configuració'!$C$9+(23-1)*7)))</f>
        <v/>
      </c>
      <c r="Y23" s="28">
        <f>IF($A23="","",COUNTIFS('3. Registre'!$A$5:$A$200,$A23,'3. Registre'!$F$5:$F$200,"Aprovada",'3. Registre'!$C$5:$C$200,"&lt;="&amp;('1. Configuració'!$C$9+(24-1)*7+6),'3. Registre'!$D$5:$D$200,"&gt;="&amp;('1. Configuració'!$C$9+(24-1)*7)))</f>
        <v/>
      </c>
      <c r="Z23" s="28">
        <f>IF($A23="","",COUNTIFS('3. Registre'!$A$5:$A$200,$A23,'3. Registre'!$F$5:$F$200,"Aprovada",'3. Registre'!$C$5:$C$200,"&lt;="&amp;('1. Configuració'!$C$9+(25-1)*7+6),'3. Registre'!$D$5:$D$200,"&gt;="&amp;('1. Configuració'!$C$9+(25-1)*7)))</f>
        <v/>
      </c>
      <c r="AA23" s="28">
        <f>IF($A23="","",COUNTIFS('3. Registre'!$A$5:$A$200,$A23,'3. Registre'!$F$5:$F$200,"Aprovada",'3. Registre'!$C$5:$C$200,"&lt;="&amp;('1. Configuració'!$C$9+(26-1)*7+6),'3. Registre'!$D$5:$D$200,"&gt;="&amp;('1. Configuració'!$C$9+(26-1)*7)))</f>
        <v/>
      </c>
      <c r="AB23" s="28">
        <f>IF($A23="","",COUNTIFS('3. Registre'!$A$5:$A$200,$A23,'3. Registre'!$F$5:$F$200,"Aprovada",'3. Registre'!$C$5:$C$200,"&lt;="&amp;('1. Configuració'!$C$9+(27-1)*7+6),'3. Registre'!$D$5:$D$200,"&gt;="&amp;('1. Configuració'!$C$9+(27-1)*7)))</f>
        <v/>
      </c>
      <c r="AC23" s="28">
        <f>IF($A23="","",COUNTIFS('3. Registre'!$A$5:$A$200,$A23,'3. Registre'!$F$5:$F$200,"Aprovada",'3. Registre'!$C$5:$C$200,"&lt;="&amp;('1. Configuració'!$C$9+(28-1)*7+6),'3. Registre'!$D$5:$D$200,"&gt;="&amp;('1. Configuració'!$C$9+(28-1)*7)))</f>
        <v/>
      </c>
      <c r="AD23" s="28">
        <f>IF($A23="","",COUNTIFS('3. Registre'!$A$5:$A$200,$A23,'3. Registre'!$F$5:$F$200,"Aprovada",'3. Registre'!$C$5:$C$200,"&lt;="&amp;('1. Configuració'!$C$9+(29-1)*7+6),'3. Registre'!$D$5:$D$200,"&gt;="&amp;('1. Configuració'!$C$9+(29-1)*7)))</f>
        <v/>
      </c>
      <c r="AE23" s="28">
        <f>IF($A23="","",COUNTIFS('3. Registre'!$A$5:$A$200,$A23,'3. Registre'!$F$5:$F$200,"Aprovada",'3. Registre'!$C$5:$C$200,"&lt;="&amp;('1. Configuració'!$C$9+(30-1)*7+6),'3. Registre'!$D$5:$D$200,"&gt;="&amp;('1. Configuració'!$C$9+(30-1)*7)))</f>
        <v/>
      </c>
      <c r="AF23" s="28">
        <f>IF($A23="","",COUNTIFS('3. Registre'!$A$5:$A$200,$A23,'3. Registre'!$F$5:$F$200,"Aprovada",'3. Registre'!$C$5:$C$200,"&lt;="&amp;('1. Configuració'!$C$9+(31-1)*7+6),'3. Registre'!$D$5:$D$200,"&gt;="&amp;('1. Configuració'!$C$9+(31-1)*7)))</f>
        <v/>
      </c>
      <c r="AG23" s="28">
        <f>IF($A23="","",COUNTIFS('3. Registre'!$A$5:$A$200,$A23,'3. Registre'!$F$5:$F$200,"Aprovada",'3. Registre'!$C$5:$C$200,"&lt;="&amp;('1. Configuració'!$C$9+(32-1)*7+6),'3. Registre'!$D$5:$D$200,"&gt;="&amp;('1. Configuració'!$C$9+(32-1)*7)))</f>
        <v/>
      </c>
      <c r="AH23" s="28">
        <f>IF($A23="","",COUNTIFS('3. Registre'!$A$5:$A$200,$A23,'3. Registre'!$F$5:$F$200,"Aprovada",'3. Registre'!$C$5:$C$200,"&lt;="&amp;('1. Configuració'!$C$9+(33-1)*7+6),'3. Registre'!$D$5:$D$200,"&gt;="&amp;('1. Configuració'!$C$9+(33-1)*7)))</f>
        <v/>
      </c>
      <c r="AI23" s="28">
        <f>IF($A23="","",COUNTIFS('3. Registre'!$A$5:$A$200,$A23,'3. Registre'!$F$5:$F$200,"Aprovada",'3. Registre'!$C$5:$C$200,"&lt;="&amp;('1. Configuració'!$C$9+(34-1)*7+6),'3. Registre'!$D$5:$D$200,"&gt;="&amp;('1. Configuració'!$C$9+(34-1)*7)))</f>
        <v/>
      </c>
      <c r="AJ23" s="28">
        <f>IF($A23="","",COUNTIFS('3. Registre'!$A$5:$A$200,$A23,'3. Registre'!$F$5:$F$200,"Aprovada",'3. Registre'!$C$5:$C$200,"&lt;="&amp;('1. Configuració'!$C$9+(35-1)*7+6),'3. Registre'!$D$5:$D$200,"&gt;="&amp;('1. Configuració'!$C$9+(35-1)*7)))</f>
        <v/>
      </c>
      <c r="AK23" s="28">
        <f>IF($A23="","",COUNTIFS('3. Registre'!$A$5:$A$200,$A23,'3. Registre'!$F$5:$F$200,"Aprovada",'3. Registre'!$C$5:$C$200,"&lt;="&amp;('1. Configuració'!$C$9+(36-1)*7+6),'3. Registre'!$D$5:$D$200,"&gt;="&amp;('1. Configuració'!$C$9+(36-1)*7)))</f>
        <v/>
      </c>
      <c r="AL23" s="28">
        <f>IF($A23="","",COUNTIFS('3. Registre'!$A$5:$A$200,$A23,'3. Registre'!$F$5:$F$200,"Aprovada",'3. Registre'!$C$5:$C$200,"&lt;="&amp;('1. Configuració'!$C$9+(37-1)*7+6),'3. Registre'!$D$5:$D$200,"&gt;="&amp;('1. Configuració'!$C$9+(37-1)*7)))</f>
        <v/>
      </c>
      <c r="AM23" s="28">
        <f>IF($A23="","",COUNTIFS('3. Registre'!$A$5:$A$200,$A23,'3. Registre'!$F$5:$F$200,"Aprovada",'3. Registre'!$C$5:$C$200,"&lt;="&amp;('1. Configuració'!$C$9+(38-1)*7+6),'3. Registre'!$D$5:$D$200,"&gt;="&amp;('1. Configuració'!$C$9+(38-1)*7)))</f>
        <v/>
      </c>
      <c r="AN23" s="28">
        <f>IF($A23="","",COUNTIFS('3. Registre'!$A$5:$A$200,$A23,'3. Registre'!$F$5:$F$200,"Aprovada",'3. Registre'!$C$5:$C$200,"&lt;="&amp;('1. Configuració'!$C$9+(39-1)*7+6),'3. Registre'!$D$5:$D$200,"&gt;="&amp;('1. Configuració'!$C$9+(39-1)*7)))</f>
        <v/>
      </c>
      <c r="AO23" s="28">
        <f>IF($A23="","",COUNTIFS('3. Registre'!$A$5:$A$200,$A23,'3. Registre'!$F$5:$F$200,"Aprovada",'3. Registre'!$C$5:$C$200,"&lt;="&amp;('1. Configuració'!$C$9+(40-1)*7+6),'3. Registre'!$D$5:$D$200,"&gt;="&amp;('1. Configuració'!$C$9+(40-1)*7)))</f>
        <v/>
      </c>
      <c r="AP23" s="28">
        <f>IF($A23="","",COUNTIFS('3. Registre'!$A$5:$A$200,$A23,'3. Registre'!$F$5:$F$200,"Aprovada",'3. Registre'!$C$5:$C$200,"&lt;="&amp;('1. Configuració'!$C$9+(41-1)*7+6),'3. Registre'!$D$5:$D$200,"&gt;="&amp;('1. Configuració'!$C$9+(41-1)*7)))</f>
        <v/>
      </c>
      <c r="AQ23" s="28">
        <f>IF($A23="","",COUNTIFS('3. Registre'!$A$5:$A$200,$A23,'3. Registre'!$F$5:$F$200,"Aprovada",'3. Registre'!$C$5:$C$200,"&lt;="&amp;('1. Configuració'!$C$9+(42-1)*7+6),'3. Registre'!$D$5:$D$200,"&gt;="&amp;('1. Configuració'!$C$9+(42-1)*7)))</f>
        <v/>
      </c>
      <c r="AR23" s="28">
        <f>IF($A23="","",COUNTIFS('3. Registre'!$A$5:$A$200,$A23,'3. Registre'!$F$5:$F$200,"Aprovada",'3. Registre'!$C$5:$C$200,"&lt;="&amp;('1. Configuració'!$C$9+(43-1)*7+6),'3. Registre'!$D$5:$D$200,"&gt;="&amp;('1. Configuració'!$C$9+(43-1)*7)))</f>
        <v/>
      </c>
      <c r="AS23" s="28">
        <f>IF($A23="","",COUNTIFS('3. Registre'!$A$5:$A$200,$A23,'3. Registre'!$F$5:$F$200,"Aprovada",'3. Registre'!$C$5:$C$200,"&lt;="&amp;('1. Configuració'!$C$9+(44-1)*7+6),'3. Registre'!$D$5:$D$200,"&gt;="&amp;('1. Configuració'!$C$9+(44-1)*7)))</f>
        <v/>
      </c>
      <c r="AT23" s="28">
        <f>IF($A23="","",COUNTIFS('3. Registre'!$A$5:$A$200,$A23,'3. Registre'!$F$5:$F$200,"Aprovada",'3. Registre'!$C$5:$C$200,"&lt;="&amp;('1. Configuració'!$C$9+(45-1)*7+6),'3. Registre'!$D$5:$D$200,"&gt;="&amp;('1. Configuració'!$C$9+(45-1)*7)))</f>
        <v/>
      </c>
      <c r="AU23" s="28">
        <f>IF($A23="","",COUNTIFS('3. Registre'!$A$5:$A$200,$A23,'3. Registre'!$F$5:$F$200,"Aprovada",'3. Registre'!$C$5:$C$200,"&lt;="&amp;('1. Configuració'!$C$9+(46-1)*7+6),'3. Registre'!$D$5:$D$200,"&gt;="&amp;('1. Configuració'!$C$9+(46-1)*7)))</f>
        <v/>
      </c>
      <c r="AV23" s="28">
        <f>IF($A23="","",COUNTIFS('3. Registre'!$A$5:$A$200,$A23,'3. Registre'!$F$5:$F$200,"Aprovada",'3. Registre'!$C$5:$C$200,"&lt;="&amp;('1. Configuració'!$C$9+(47-1)*7+6),'3. Registre'!$D$5:$D$200,"&gt;="&amp;('1. Configuració'!$C$9+(47-1)*7)))</f>
        <v/>
      </c>
      <c r="AW23" s="28">
        <f>IF($A23="","",COUNTIFS('3. Registre'!$A$5:$A$200,$A23,'3. Registre'!$F$5:$F$200,"Aprovada",'3. Registre'!$C$5:$C$200,"&lt;="&amp;('1. Configuració'!$C$9+(48-1)*7+6),'3. Registre'!$D$5:$D$200,"&gt;="&amp;('1. Configuració'!$C$9+(48-1)*7)))</f>
        <v/>
      </c>
      <c r="AX23" s="28">
        <f>IF($A23="","",COUNTIFS('3. Registre'!$A$5:$A$200,$A23,'3. Registre'!$F$5:$F$200,"Aprovada",'3. Registre'!$C$5:$C$200,"&lt;="&amp;('1. Configuració'!$C$9+(49-1)*7+6),'3. Registre'!$D$5:$D$200,"&gt;="&amp;('1. Configuració'!$C$9+(49-1)*7)))</f>
        <v/>
      </c>
      <c r="AY23" s="28">
        <f>IF($A23="","",COUNTIFS('3. Registre'!$A$5:$A$200,$A23,'3. Registre'!$F$5:$F$200,"Aprovada",'3. Registre'!$C$5:$C$200,"&lt;="&amp;('1. Configuració'!$C$9+(50-1)*7+6),'3. Registre'!$D$5:$D$200,"&gt;="&amp;('1. Configuració'!$C$9+(50-1)*7)))</f>
        <v/>
      </c>
      <c r="AZ23" s="28">
        <f>IF($A23="","",COUNTIFS('3. Registre'!$A$5:$A$200,$A23,'3. Registre'!$F$5:$F$200,"Aprovada",'3. Registre'!$C$5:$C$200,"&lt;="&amp;('1. Configuració'!$C$9+(51-1)*7+6),'3. Registre'!$D$5:$D$200,"&gt;="&amp;('1. Configuració'!$C$9+(51-1)*7)))</f>
        <v/>
      </c>
      <c r="BA23" s="28">
        <f>IF($A23="","",COUNTIFS('3. Registre'!$A$5:$A$200,$A23,'3. Registre'!$F$5:$F$200,"Aprovada",'3. Registre'!$C$5:$C$200,"&lt;="&amp;('1. Configuració'!$C$9+(52-1)*7+6),'3. Registre'!$D$5:$D$200,"&gt;="&amp;('1. Configuració'!$C$9+(52-1)*7)))</f>
        <v/>
      </c>
    </row>
    <row r="24">
      <c r="A24" s="19">
        <f>IF('2. Empleats'!A24="","",'2. Empleats'!A24)</f>
        <v/>
      </c>
      <c r="B24" s="28">
        <f>IF($A24="","",COUNTIFS('3. Registre'!$A$5:$A$200,$A24,'3. Registre'!$F$5:$F$200,"Aprovada",'3. Registre'!$C$5:$C$200,"&lt;="&amp;('1. Configuració'!$C$9+(1-1)*7+6),'3. Registre'!$D$5:$D$200,"&gt;="&amp;('1. Configuració'!$C$9+(1-1)*7)))</f>
        <v/>
      </c>
      <c r="C24" s="28">
        <f>IF($A24="","",COUNTIFS('3. Registre'!$A$5:$A$200,$A24,'3. Registre'!$F$5:$F$200,"Aprovada",'3. Registre'!$C$5:$C$200,"&lt;="&amp;('1. Configuració'!$C$9+(2-1)*7+6),'3. Registre'!$D$5:$D$200,"&gt;="&amp;('1. Configuració'!$C$9+(2-1)*7)))</f>
        <v/>
      </c>
      <c r="D24" s="28">
        <f>IF($A24="","",COUNTIFS('3. Registre'!$A$5:$A$200,$A24,'3. Registre'!$F$5:$F$200,"Aprovada",'3. Registre'!$C$5:$C$200,"&lt;="&amp;('1. Configuració'!$C$9+(3-1)*7+6),'3. Registre'!$D$5:$D$200,"&gt;="&amp;('1. Configuració'!$C$9+(3-1)*7)))</f>
        <v/>
      </c>
      <c r="E24" s="28">
        <f>IF($A24="","",COUNTIFS('3. Registre'!$A$5:$A$200,$A24,'3. Registre'!$F$5:$F$200,"Aprovada",'3. Registre'!$C$5:$C$200,"&lt;="&amp;('1. Configuració'!$C$9+(4-1)*7+6),'3. Registre'!$D$5:$D$200,"&gt;="&amp;('1. Configuració'!$C$9+(4-1)*7)))</f>
        <v/>
      </c>
      <c r="F24" s="28">
        <f>IF($A24="","",COUNTIFS('3. Registre'!$A$5:$A$200,$A24,'3. Registre'!$F$5:$F$200,"Aprovada",'3. Registre'!$C$5:$C$200,"&lt;="&amp;('1. Configuració'!$C$9+(5-1)*7+6),'3. Registre'!$D$5:$D$200,"&gt;="&amp;('1. Configuració'!$C$9+(5-1)*7)))</f>
        <v/>
      </c>
      <c r="G24" s="28">
        <f>IF($A24="","",COUNTIFS('3. Registre'!$A$5:$A$200,$A24,'3. Registre'!$F$5:$F$200,"Aprovada",'3. Registre'!$C$5:$C$200,"&lt;="&amp;('1. Configuració'!$C$9+(6-1)*7+6),'3. Registre'!$D$5:$D$200,"&gt;="&amp;('1. Configuració'!$C$9+(6-1)*7)))</f>
        <v/>
      </c>
      <c r="H24" s="28">
        <f>IF($A24="","",COUNTIFS('3. Registre'!$A$5:$A$200,$A24,'3. Registre'!$F$5:$F$200,"Aprovada",'3. Registre'!$C$5:$C$200,"&lt;="&amp;('1. Configuració'!$C$9+(7-1)*7+6),'3. Registre'!$D$5:$D$200,"&gt;="&amp;('1. Configuració'!$C$9+(7-1)*7)))</f>
        <v/>
      </c>
      <c r="I24" s="28">
        <f>IF($A24="","",COUNTIFS('3. Registre'!$A$5:$A$200,$A24,'3. Registre'!$F$5:$F$200,"Aprovada",'3. Registre'!$C$5:$C$200,"&lt;="&amp;('1. Configuració'!$C$9+(8-1)*7+6),'3. Registre'!$D$5:$D$200,"&gt;="&amp;('1. Configuració'!$C$9+(8-1)*7)))</f>
        <v/>
      </c>
      <c r="J24" s="28">
        <f>IF($A24="","",COUNTIFS('3. Registre'!$A$5:$A$200,$A24,'3. Registre'!$F$5:$F$200,"Aprovada",'3. Registre'!$C$5:$C$200,"&lt;="&amp;('1. Configuració'!$C$9+(9-1)*7+6),'3. Registre'!$D$5:$D$200,"&gt;="&amp;('1. Configuració'!$C$9+(9-1)*7)))</f>
        <v/>
      </c>
      <c r="K24" s="28">
        <f>IF($A24="","",COUNTIFS('3. Registre'!$A$5:$A$200,$A24,'3. Registre'!$F$5:$F$200,"Aprovada",'3. Registre'!$C$5:$C$200,"&lt;="&amp;('1. Configuració'!$C$9+(10-1)*7+6),'3. Registre'!$D$5:$D$200,"&gt;="&amp;('1. Configuració'!$C$9+(10-1)*7)))</f>
        <v/>
      </c>
      <c r="L24" s="28">
        <f>IF($A24="","",COUNTIFS('3. Registre'!$A$5:$A$200,$A24,'3. Registre'!$F$5:$F$200,"Aprovada",'3. Registre'!$C$5:$C$200,"&lt;="&amp;('1. Configuració'!$C$9+(11-1)*7+6),'3. Registre'!$D$5:$D$200,"&gt;="&amp;('1. Configuració'!$C$9+(11-1)*7)))</f>
        <v/>
      </c>
      <c r="M24" s="28">
        <f>IF($A24="","",COUNTIFS('3. Registre'!$A$5:$A$200,$A24,'3. Registre'!$F$5:$F$200,"Aprovada",'3. Registre'!$C$5:$C$200,"&lt;="&amp;('1. Configuració'!$C$9+(12-1)*7+6),'3. Registre'!$D$5:$D$200,"&gt;="&amp;('1. Configuració'!$C$9+(12-1)*7)))</f>
        <v/>
      </c>
      <c r="N24" s="28">
        <f>IF($A24="","",COUNTIFS('3. Registre'!$A$5:$A$200,$A24,'3. Registre'!$F$5:$F$200,"Aprovada",'3. Registre'!$C$5:$C$200,"&lt;="&amp;('1. Configuració'!$C$9+(13-1)*7+6),'3. Registre'!$D$5:$D$200,"&gt;="&amp;('1. Configuració'!$C$9+(13-1)*7)))</f>
        <v/>
      </c>
      <c r="O24" s="28">
        <f>IF($A24="","",COUNTIFS('3. Registre'!$A$5:$A$200,$A24,'3. Registre'!$F$5:$F$200,"Aprovada",'3. Registre'!$C$5:$C$200,"&lt;="&amp;('1. Configuració'!$C$9+(14-1)*7+6),'3. Registre'!$D$5:$D$200,"&gt;="&amp;('1. Configuració'!$C$9+(14-1)*7)))</f>
        <v/>
      </c>
      <c r="P24" s="28">
        <f>IF($A24="","",COUNTIFS('3. Registre'!$A$5:$A$200,$A24,'3. Registre'!$F$5:$F$200,"Aprovada",'3. Registre'!$C$5:$C$200,"&lt;="&amp;('1. Configuració'!$C$9+(15-1)*7+6),'3. Registre'!$D$5:$D$200,"&gt;="&amp;('1. Configuració'!$C$9+(15-1)*7)))</f>
        <v/>
      </c>
      <c r="Q24" s="28">
        <f>IF($A24="","",COUNTIFS('3. Registre'!$A$5:$A$200,$A24,'3. Registre'!$F$5:$F$200,"Aprovada",'3. Registre'!$C$5:$C$200,"&lt;="&amp;('1. Configuració'!$C$9+(16-1)*7+6),'3. Registre'!$D$5:$D$200,"&gt;="&amp;('1. Configuració'!$C$9+(16-1)*7)))</f>
        <v/>
      </c>
      <c r="R24" s="28">
        <f>IF($A24="","",COUNTIFS('3. Registre'!$A$5:$A$200,$A24,'3. Registre'!$F$5:$F$200,"Aprovada",'3. Registre'!$C$5:$C$200,"&lt;="&amp;('1. Configuració'!$C$9+(17-1)*7+6),'3. Registre'!$D$5:$D$200,"&gt;="&amp;('1. Configuració'!$C$9+(17-1)*7)))</f>
        <v/>
      </c>
      <c r="S24" s="28">
        <f>IF($A24="","",COUNTIFS('3. Registre'!$A$5:$A$200,$A24,'3. Registre'!$F$5:$F$200,"Aprovada",'3. Registre'!$C$5:$C$200,"&lt;="&amp;('1. Configuració'!$C$9+(18-1)*7+6),'3. Registre'!$D$5:$D$200,"&gt;="&amp;('1. Configuració'!$C$9+(18-1)*7)))</f>
        <v/>
      </c>
      <c r="T24" s="28">
        <f>IF($A24="","",COUNTIFS('3. Registre'!$A$5:$A$200,$A24,'3. Registre'!$F$5:$F$200,"Aprovada",'3. Registre'!$C$5:$C$200,"&lt;="&amp;('1. Configuració'!$C$9+(19-1)*7+6),'3. Registre'!$D$5:$D$200,"&gt;="&amp;('1. Configuració'!$C$9+(19-1)*7)))</f>
        <v/>
      </c>
      <c r="U24" s="28">
        <f>IF($A24="","",COUNTIFS('3. Registre'!$A$5:$A$200,$A24,'3. Registre'!$F$5:$F$200,"Aprovada",'3. Registre'!$C$5:$C$200,"&lt;="&amp;('1. Configuració'!$C$9+(20-1)*7+6),'3. Registre'!$D$5:$D$200,"&gt;="&amp;('1. Configuració'!$C$9+(20-1)*7)))</f>
        <v/>
      </c>
      <c r="V24" s="28">
        <f>IF($A24="","",COUNTIFS('3. Registre'!$A$5:$A$200,$A24,'3. Registre'!$F$5:$F$200,"Aprovada",'3. Registre'!$C$5:$C$200,"&lt;="&amp;('1. Configuració'!$C$9+(21-1)*7+6),'3. Registre'!$D$5:$D$200,"&gt;="&amp;('1. Configuració'!$C$9+(21-1)*7)))</f>
        <v/>
      </c>
      <c r="W24" s="28">
        <f>IF($A24="","",COUNTIFS('3. Registre'!$A$5:$A$200,$A24,'3. Registre'!$F$5:$F$200,"Aprovada",'3. Registre'!$C$5:$C$200,"&lt;="&amp;('1. Configuració'!$C$9+(22-1)*7+6),'3. Registre'!$D$5:$D$200,"&gt;="&amp;('1. Configuració'!$C$9+(22-1)*7)))</f>
        <v/>
      </c>
      <c r="X24" s="28">
        <f>IF($A24="","",COUNTIFS('3. Registre'!$A$5:$A$200,$A24,'3. Registre'!$F$5:$F$200,"Aprovada",'3. Registre'!$C$5:$C$200,"&lt;="&amp;('1. Configuració'!$C$9+(23-1)*7+6),'3. Registre'!$D$5:$D$200,"&gt;="&amp;('1. Configuració'!$C$9+(23-1)*7)))</f>
        <v/>
      </c>
      <c r="Y24" s="28">
        <f>IF($A24="","",COUNTIFS('3. Registre'!$A$5:$A$200,$A24,'3. Registre'!$F$5:$F$200,"Aprovada",'3. Registre'!$C$5:$C$200,"&lt;="&amp;('1. Configuració'!$C$9+(24-1)*7+6),'3. Registre'!$D$5:$D$200,"&gt;="&amp;('1. Configuració'!$C$9+(24-1)*7)))</f>
        <v/>
      </c>
      <c r="Z24" s="28">
        <f>IF($A24="","",COUNTIFS('3. Registre'!$A$5:$A$200,$A24,'3. Registre'!$F$5:$F$200,"Aprovada",'3. Registre'!$C$5:$C$200,"&lt;="&amp;('1. Configuració'!$C$9+(25-1)*7+6),'3. Registre'!$D$5:$D$200,"&gt;="&amp;('1. Configuració'!$C$9+(25-1)*7)))</f>
        <v/>
      </c>
      <c r="AA24" s="28">
        <f>IF($A24="","",COUNTIFS('3. Registre'!$A$5:$A$200,$A24,'3. Registre'!$F$5:$F$200,"Aprovada",'3. Registre'!$C$5:$C$200,"&lt;="&amp;('1. Configuració'!$C$9+(26-1)*7+6),'3. Registre'!$D$5:$D$200,"&gt;="&amp;('1. Configuració'!$C$9+(26-1)*7)))</f>
        <v/>
      </c>
      <c r="AB24" s="28">
        <f>IF($A24="","",COUNTIFS('3. Registre'!$A$5:$A$200,$A24,'3. Registre'!$F$5:$F$200,"Aprovada",'3. Registre'!$C$5:$C$200,"&lt;="&amp;('1. Configuració'!$C$9+(27-1)*7+6),'3. Registre'!$D$5:$D$200,"&gt;="&amp;('1. Configuració'!$C$9+(27-1)*7)))</f>
        <v/>
      </c>
      <c r="AC24" s="28">
        <f>IF($A24="","",COUNTIFS('3. Registre'!$A$5:$A$200,$A24,'3. Registre'!$F$5:$F$200,"Aprovada",'3. Registre'!$C$5:$C$200,"&lt;="&amp;('1. Configuració'!$C$9+(28-1)*7+6),'3. Registre'!$D$5:$D$200,"&gt;="&amp;('1. Configuració'!$C$9+(28-1)*7)))</f>
        <v/>
      </c>
      <c r="AD24" s="28">
        <f>IF($A24="","",COUNTIFS('3. Registre'!$A$5:$A$200,$A24,'3. Registre'!$F$5:$F$200,"Aprovada",'3. Registre'!$C$5:$C$200,"&lt;="&amp;('1. Configuració'!$C$9+(29-1)*7+6),'3. Registre'!$D$5:$D$200,"&gt;="&amp;('1. Configuració'!$C$9+(29-1)*7)))</f>
        <v/>
      </c>
      <c r="AE24" s="28">
        <f>IF($A24="","",COUNTIFS('3. Registre'!$A$5:$A$200,$A24,'3. Registre'!$F$5:$F$200,"Aprovada",'3. Registre'!$C$5:$C$200,"&lt;="&amp;('1. Configuració'!$C$9+(30-1)*7+6),'3. Registre'!$D$5:$D$200,"&gt;="&amp;('1. Configuració'!$C$9+(30-1)*7)))</f>
        <v/>
      </c>
      <c r="AF24" s="28">
        <f>IF($A24="","",COUNTIFS('3. Registre'!$A$5:$A$200,$A24,'3. Registre'!$F$5:$F$200,"Aprovada",'3. Registre'!$C$5:$C$200,"&lt;="&amp;('1. Configuració'!$C$9+(31-1)*7+6),'3. Registre'!$D$5:$D$200,"&gt;="&amp;('1. Configuració'!$C$9+(31-1)*7)))</f>
        <v/>
      </c>
      <c r="AG24" s="28">
        <f>IF($A24="","",COUNTIFS('3. Registre'!$A$5:$A$200,$A24,'3. Registre'!$F$5:$F$200,"Aprovada",'3. Registre'!$C$5:$C$200,"&lt;="&amp;('1. Configuració'!$C$9+(32-1)*7+6),'3. Registre'!$D$5:$D$200,"&gt;="&amp;('1. Configuració'!$C$9+(32-1)*7)))</f>
        <v/>
      </c>
      <c r="AH24" s="28">
        <f>IF($A24="","",COUNTIFS('3. Registre'!$A$5:$A$200,$A24,'3. Registre'!$F$5:$F$200,"Aprovada",'3. Registre'!$C$5:$C$200,"&lt;="&amp;('1. Configuració'!$C$9+(33-1)*7+6),'3. Registre'!$D$5:$D$200,"&gt;="&amp;('1. Configuració'!$C$9+(33-1)*7)))</f>
        <v/>
      </c>
      <c r="AI24" s="28">
        <f>IF($A24="","",COUNTIFS('3. Registre'!$A$5:$A$200,$A24,'3. Registre'!$F$5:$F$200,"Aprovada",'3. Registre'!$C$5:$C$200,"&lt;="&amp;('1. Configuració'!$C$9+(34-1)*7+6),'3. Registre'!$D$5:$D$200,"&gt;="&amp;('1. Configuració'!$C$9+(34-1)*7)))</f>
        <v/>
      </c>
      <c r="AJ24" s="28">
        <f>IF($A24="","",COUNTIFS('3. Registre'!$A$5:$A$200,$A24,'3. Registre'!$F$5:$F$200,"Aprovada",'3. Registre'!$C$5:$C$200,"&lt;="&amp;('1. Configuració'!$C$9+(35-1)*7+6),'3. Registre'!$D$5:$D$200,"&gt;="&amp;('1. Configuració'!$C$9+(35-1)*7)))</f>
        <v/>
      </c>
      <c r="AK24" s="28">
        <f>IF($A24="","",COUNTIFS('3. Registre'!$A$5:$A$200,$A24,'3. Registre'!$F$5:$F$200,"Aprovada",'3. Registre'!$C$5:$C$200,"&lt;="&amp;('1. Configuració'!$C$9+(36-1)*7+6),'3. Registre'!$D$5:$D$200,"&gt;="&amp;('1. Configuració'!$C$9+(36-1)*7)))</f>
        <v/>
      </c>
      <c r="AL24" s="28">
        <f>IF($A24="","",COUNTIFS('3. Registre'!$A$5:$A$200,$A24,'3. Registre'!$F$5:$F$200,"Aprovada",'3. Registre'!$C$5:$C$200,"&lt;="&amp;('1. Configuració'!$C$9+(37-1)*7+6),'3. Registre'!$D$5:$D$200,"&gt;="&amp;('1. Configuració'!$C$9+(37-1)*7)))</f>
        <v/>
      </c>
      <c r="AM24" s="28">
        <f>IF($A24="","",COUNTIFS('3. Registre'!$A$5:$A$200,$A24,'3. Registre'!$F$5:$F$200,"Aprovada",'3. Registre'!$C$5:$C$200,"&lt;="&amp;('1. Configuració'!$C$9+(38-1)*7+6),'3. Registre'!$D$5:$D$200,"&gt;="&amp;('1. Configuració'!$C$9+(38-1)*7)))</f>
        <v/>
      </c>
      <c r="AN24" s="28">
        <f>IF($A24="","",COUNTIFS('3. Registre'!$A$5:$A$200,$A24,'3. Registre'!$F$5:$F$200,"Aprovada",'3. Registre'!$C$5:$C$200,"&lt;="&amp;('1. Configuració'!$C$9+(39-1)*7+6),'3. Registre'!$D$5:$D$200,"&gt;="&amp;('1. Configuració'!$C$9+(39-1)*7)))</f>
        <v/>
      </c>
      <c r="AO24" s="28">
        <f>IF($A24="","",COUNTIFS('3. Registre'!$A$5:$A$200,$A24,'3. Registre'!$F$5:$F$200,"Aprovada",'3. Registre'!$C$5:$C$200,"&lt;="&amp;('1. Configuració'!$C$9+(40-1)*7+6),'3. Registre'!$D$5:$D$200,"&gt;="&amp;('1. Configuració'!$C$9+(40-1)*7)))</f>
        <v/>
      </c>
      <c r="AP24" s="28">
        <f>IF($A24="","",COUNTIFS('3. Registre'!$A$5:$A$200,$A24,'3. Registre'!$F$5:$F$200,"Aprovada",'3. Registre'!$C$5:$C$200,"&lt;="&amp;('1. Configuració'!$C$9+(41-1)*7+6),'3. Registre'!$D$5:$D$200,"&gt;="&amp;('1. Configuració'!$C$9+(41-1)*7)))</f>
        <v/>
      </c>
      <c r="AQ24" s="28">
        <f>IF($A24="","",COUNTIFS('3. Registre'!$A$5:$A$200,$A24,'3. Registre'!$F$5:$F$200,"Aprovada",'3. Registre'!$C$5:$C$200,"&lt;="&amp;('1. Configuració'!$C$9+(42-1)*7+6),'3. Registre'!$D$5:$D$200,"&gt;="&amp;('1. Configuració'!$C$9+(42-1)*7)))</f>
        <v/>
      </c>
      <c r="AR24" s="28">
        <f>IF($A24="","",COUNTIFS('3. Registre'!$A$5:$A$200,$A24,'3. Registre'!$F$5:$F$200,"Aprovada",'3. Registre'!$C$5:$C$200,"&lt;="&amp;('1. Configuració'!$C$9+(43-1)*7+6),'3. Registre'!$D$5:$D$200,"&gt;="&amp;('1. Configuració'!$C$9+(43-1)*7)))</f>
        <v/>
      </c>
      <c r="AS24" s="28">
        <f>IF($A24="","",COUNTIFS('3. Registre'!$A$5:$A$200,$A24,'3. Registre'!$F$5:$F$200,"Aprovada",'3. Registre'!$C$5:$C$200,"&lt;="&amp;('1. Configuració'!$C$9+(44-1)*7+6),'3. Registre'!$D$5:$D$200,"&gt;="&amp;('1. Configuració'!$C$9+(44-1)*7)))</f>
        <v/>
      </c>
      <c r="AT24" s="28">
        <f>IF($A24="","",COUNTIFS('3. Registre'!$A$5:$A$200,$A24,'3. Registre'!$F$5:$F$200,"Aprovada",'3. Registre'!$C$5:$C$200,"&lt;="&amp;('1. Configuració'!$C$9+(45-1)*7+6),'3. Registre'!$D$5:$D$200,"&gt;="&amp;('1. Configuració'!$C$9+(45-1)*7)))</f>
        <v/>
      </c>
      <c r="AU24" s="28">
        <f>IF($A24="","",COUNTIFS('3. Registre'!$A$5:$A$200,$A24,'3. Registre'!$F$5:$F$200,"Aprovada",'3. Registre'!$C$5:$C$200,"&lt;="&amp;('1. Configuració'!$C$9+(46-1)*7+6),'3. Registre'!$D$5:$D$200,"&gt;="&amp;('1. Configuració'!$C$9+(46-1)*7)))</f>
        <v/>
      </c>
      <c r="AV24" s="28">
        <f>IF($A24="","",COUNTIFS('3. Registre'!$A$5:$A$200,$A24,'3. Registre'!$F$5:$F$200,"Aprovada",'3. Registre'!$C$5:$C$200,"&lt;="&amp;('1. Configuració'!$C$9+(47-1)*7+6),'3. Registre'!$D$5:$D$200,"&gt;="&amp;('1. Configuració'!$C$9+(47-1)*7)))</f>
        <v/>
      </c>
      <c r="AW24" s="28">
        <f>IF($A24="","",COUNTIFS('3. Registre'!$A$5:$A$200,$A24,'3. Registre'!$F$5:$F$200,"Aprovada",'3. Registre'!$C$5:$C$200,"&lt;="&amp;('1. Configuració'!$C$9+(48-1)*7+6),'3. Registre'!$D$5:$D$200,"&gt;="&amp;('1. Configuració'!$C$9+(48-1)*7)))</f>
        <v/>
      </c>
      <c r="AX24" s="28">
        <f>IF($A24="","",COUNTIFS('3. Registre'!$A$5:$A$200,$A24,'3. Registre'!$F$5:$F$200,"Aprovada",'3. Registre'!$C$5:$C$200,"&lt;="&amp;('1. Configuració'!$C$9+(49-1)*7+6),'3. Registre'!$D$5:$D$200,"&gt;="&amp;('1. Configuració'!$C$9+(49-1)*7)))</f>
        <v/>
      </c>
      <c r="AY24" s="28">
        <f>IF($A24="","",COUNTIFS('3. Registre'!$A$5:$A$200,$A24,'3. Registre'!$F$5:$F$200,"Aprovada",'3. Registre'!$C$5:$C$200,"&lt;="&amp;('1. Configuració'!$C$9+(50-1)*7+6),'3. Registre'!$D$5:$D$200,"&gt;="&amp;('1. Configuració'!$C$9+(50-1)*7)))</f>
        <v/>
      </c>
      <c r="AZ24" s="28">
        <f>IF($A24="","",COUNTIFS('3. Registre'!$A$5:$A$200,$A24,'3. Registre'!$F$5:$F$200,"Aprovada",'3. Registre'!$C$5:$C$200,"&lt;="&amp;('1. Configuració'!$C$9+(51-1)*7+6),'3. Registre'!$D$5:$D$200,"&gt;="&amp;('1. Configuració'!$C$9+(51-1)*7)))</f>
        <v/>
      </c>
      <c r="BA24" s="28">
        <f>IF($A24="","",COUNTIFS('3. Registre'!$A$5:$A$200,$A24,'3. Registre'!$F$5:$F$200,"Aprovada",'3. Registre'!$C$5:$C$200,"&lt;="&amp;('1. Configuració'!$C$9+(52-1)*7+6),'3. Registre'!$D$5:$D$200,"&gt;="&amp;('1. Configuració'!$C$9+(52-1)*7)))</f>
        <v/>
      </c>
    </row>
    <row r="25">
      <c r="A25" s="19">
        <f>IF('2. Empleats'!A25="","",'2. Empleats'!A25)</f>
        <v/>
      </c>
      <c r="B25" s="28">
        <f>IF($A25="","",COUNTIFS('3. Registre'!$A$5:$A$200,$A25,'3. Registre'!$F$5:$F$200,"Aprovada",'3. Registre'!$C$5:$C$200,"&lt;="&amp;('1. Configuració'!$C$9+(1-1)*7+6),'3. Registre'!$D$5:$D$200,"&gt;="&amp;('1. Configuració'!$C$9+(1-1)*7)))</f>
        <v/>
      </c>
      <c r="C25" s="28">
        <f>IF($A25="","",COUNTIFS('3. Registre'!$A$5:$A$200,$A25,'3. Registre'!$F$5:$F$200,"Aprovada",'3. Registre'!$C$5:$C$200,"&lt;="&amp;('1. Configuració'!$C$9+(2-1)*7+6),'3. Registre'!$D$5:$D$200,"&gt;="&amp;('1. Configuració'!$C$9+(2-1)*7)))</f>
        <v/>
      </c>
      <c r="D25" s="28">
        <f>IF($A25="","",COUNTIFS('3. Registre'!$A$5:$A$200,$A25,'3. Registre'!$F$5:$F$200,"Aprovada",'3. Registre'!$C$5:$C$200,"&lt;="&amp;('1. Configuració'!$C$9+(3-1)*7+6),'3. Registre'!$D$5:$D$200,"&gt;="&amp;('1. Configuració'!$C$9+(3-1)*7)))</f>
        <v/>
      </c>
      <c r="E25" s="28">
        <f>IF($A25="","",COUNTIFS('3. Registre'!$A$5:$A$200,$A25,'3. Registre'!$F$5:$F$200,"Aprovada",'3. Registre'!$C$5:$C$200,"&lt;="&amp;('1. Configuració'!$C$9+(4-1)*7+6),'3. Registre'!$D$5:$D$200,"&gt;="&amp;('1. Configuració'!$C$9+(4-1)*7)))</f>
        <v/>
      </c>
      <c r="F25" s="28">
        <f>IF($A25="","",COUNTIFS('3. Registre'!$A$5:$A$200,$A25,'3. Registre'!$F$5:$F$200,"Aprovada",'3. Registre'!$C$5:$C$200,"&lt;="&amp;('1. Configuració'!$C$9+(5-1)*7+6),'3. Registre'!$D$5:$D$200,"&gt;="&amp;('1. Configuració'!$C$9+(5-1)*7)))</f>
        <v/>
      </c>
      <c r="G25" s="28">
        <f>IF($A25="","",COUNTIFS('3. Registre'!$A$5:$A$200,$A25,'3. Registre'!$F$5:$F$200,"Aprovada",'3. Registre'!$C$5:$C$200,"&lt;="&amp;('1. Configuració'!$C$9+(6-1)*7+6),'3. Registre'!$D$5:$D$200,"&gt;="&amp;('1. Configuració'!$C$9+(6-1)*7)))</f>
        <v/>
      </c>
      <c r="H25" s="28">
        <f>IF($A25="","",COUNTIFS('3. Registre'!$A$5:$A$200,$A25,'3. Registre'!$F$5:$F$200,"Aprovada",'3. Registre'!$C$5:$C$200,"&lt;="&amp;('1. Configuració'!$C$9+(7-1)*7+6),'3. Registre'!$D$5:$D$200,"&gt;="&amp;('1. Configuració'!$C$9+(7-1)*7)))</f>
        <v/>
      </c>
      <c r="I25" s="28">
        <f>IF($A25="","",COUNTIFS('3. Registre'!$A$5:$A$200,$A25,'3. Registre'!$F$5:$F$200,"Aprovada",'3. Registre'!$C$5:$C$200,"&lt;="&amp;('1. Configuració'!$C$9+(8-1)*7+6),'3. Registre'!$D$5:$D$200,"&gt;="&amp;('1. Configuració'!$C$9+(8-1)*7)))</f>
        <v/>
      </c>
      <c r="J25" s="28">
        <f>IF($A25="","",COUNTIFS('3. Registre'!$A$5:$A$200,$A25,'3. Registre'!$F$5:$F$200,"Aprovada",'3. Registre'!$C$5:$C$200,"&lt;="&amp;('1. Configuració'!$C$9+(9-1)*7+6),'3. Registre'!$D$5:$D$200,"&gt;="&amp;('1. Configuració'!$C$9+(9-1)*7)))</f>
        <v/>
      </c>
      <c r="K25" s="28">
        <f>IF($A25="","",COUNTIFS('3. Registre'!$A$5:$A$200,$A25,'3. Registre'!$F$5:$F$200,"Aprovada",'3. Registre'!$C$5:$C$200,"&lt;="&amp;('1. Configuració'!$C$9+(10-1)*7+6),'3. Registre'!$D$5:$D$200,"&gt;="&amp;('1. Configuració'!$C$9+(10-1)*7)))</f>
        <v/>
      </c>
      <c r="L25" s="28">
        <f>IF($A25="","",COUNTIFS('3. Registre'!$A$5:$A$200,$A25,'3. Registre'!$F$5:$F$200,"Aprovada",'3. Registre'!$C$5:$C$200,"&lt;="&amp;('1. Configuració'!$C$9+(11-1)*7+6),'3. Registre'!$D$5:$D$200,"&gt;="&amp;('1. Configuració'!$C$9+(11-1)*7)))</f>
        <v/>
      </c>
      <c r="M25" s="28">
        <f>IF($A25="","",COUNTIFS('3. Registre'!$A$5:$A$200,$A25,'3. Registre'!$F$5:$F$200,"Aprovada",'3. Registre'!$C$5:$C$200,"&lt;="&amp;('1. Configuració'!$C$9+(12-1)*7+6),'3. Registre'!$D$5:$D$200,"&gt;="&amp;('1. Configuració'!$C$9+(12-1)*7)))</f>
        <v/>
      </c>
      <c r="N25" s="28">
        <f>IF($A25="","",COUNTIFS('3. Registre'!$A$5:$A$200,$A25,'3. Registre'!$F$5:$F$200,"Aprovada",'3. Registre'!$C$5:$C$200,"&lt;="&amp;('1. Configuració'!$C$9+(13-1)*7+6),'3. Registre'!$D$5:$D$200,"&gt;="&amp;('1. Configuració'!$C$9+(13-1)*7)))</f>
        <v/>
      </c>
      <c r="O25" s="28">
        <f>IF($A25="","",COUNTIFS('3. Registre'!$A$5:$A$200,$A25,'3. Registre'!$F$5:$F$200,"Aprovada",'3. Registre'!$C$5:$C$200,"&lt;="&amp;('1. Configuració'!$C$9+(14-1)*7+6),'3. Registre'!$D$5:$D$200,"&gt;="&amp;('1. Configuració'!$C$9+(14-1)*7)))</f>
        <v/>
      </c>
      <c r="P25" s="28">
        <f>IF($A25="","",COUNTIFS('3. Registre'!$A$5:$A$200,$A25,'3. Registre'!$F$5:$F$200,"Aprovada",'3. Registre'!$C$5:$C$200,"&lt;="&amp;('1. Configuració'!$C$9+(15-1)*7+6),'3. Registre'!$D$5:$D$200,"&gt;="&amp;('1. Configuració'!$C$9+(15-1)*7)))</f>
        <v/>
      </c>
      <c r="Q25" s="28">
        <f>IF($A25="","",COUNTIFS('3. Registre'!$A$5:$A$200,$A25,'3. Registre'!$F$5:$F$200,"Aprovada",'3. Registre'!$C$5:$C$200,"&lt;="&amp;('1. Configuració'!$C$9+(16-1)*7+6),'3. Registre'!$D$5:$D$200,"&gt;="&amp;('1. Configuració'!$C$9+(16-1)*7)))</f>
        <v/>
      </c>
      <c r="R25" s="28">
        <f>IF($A25="","",COUNTIFS('3. Registre'!$A$5:$A$200,$A25,'3. Registre'!$F$5:$F$200,"Aprovada",'3. Registre'!$C$5:$C$200,"&lt;="&amp;('1. Configuració'!$C$9+(17-1)*7+6),'3. Registre'!$D$5:$D$200,"&gt;="&amp;('1. Configuració'!$C$9+(17-1)*7)))</f>
        <v/>
      </c>
      <c r="S25" s="28">
        <f>IF($A25="","",COUNTIFS('3. Registre'!$A$5:$A$200,$A25,'3. Registre'!$F$5:$F$200,"Aprovada",'3. Registre'!$C$5:$C$200,"&lt;="&amp;('1. Configuració'!$C$9+(18-1)*7+6),'3. Registre'!$D$5:$D$200,"&gt;="&amp;('1. Configuració'!$C$9+(18-1)*7)))</f>
        <v/>
      </c>
      <c r="T25" s="28">
        <f>IF($A25="","",COUNTIFS('3. Registre'!$A$5:$A$200,$A25,'3. Registre'!$F$5:$F$200,"Aprovada",'3. Registre'!$C$5:$C$200,"&lt;="&amp;('1. Configuració'!$C$9+(19-1)*7+6),'3. Registre'!$D$5:$D$200,"&gt;="&amp;('1. Configuració'!$C$9+(19-1)*7)))</f>
        <v/>
      </c>
      <c r="U25" s="28">
        <f>IF($A25="","",COUNTIFS('3. Registre'!$A$5:$A$200,$A25,'3. Registre'!$F$5:$F$200,"Aprovada",'3. Registre'!$C$5:$C$200,"&lt;="&amp;('1. Configuració'!$C$9+(20-1)*7+6),'3. Registre'!$D$5:$D$200,"&gt;="&amp;('1. Configuració'!$C$9+(20-1)*7)))</f>
        <v/>
      </c>
      <c r="V25" s="28">
        <f>IF($A25="","",COUNTIFS('3. Registre'!$A$5:$A$200,$A25,'3. Registre'!$F$5:$F$200,"Aprovada",'3. Registre'!$C$5:$C$200,"&lt;="&amp;('1. Configuració'!$C$9+(21-1)*7+6),'3. Registre'!$D$5:$D$200,"&gt;="&amp;('1. Configuració'!$C$9+(21-1)*7)))</f>
        <v/>
      </c>
      <c r="W25" s="28">
        <f>IF($A25="","",COUNTIFS('3. Registre'!$A$5:$A$200,$A25,'3. Registre'!$F$5:$F$200,"Aprovada",'3. Registre'!$C$5:$C$200,"&lt;="&amp;('1. Configuració'!$C$9+(22-1)*7+6),'3. Registre'!$D$5:$D$200,"&gt;="&amp;('1. Configuració'!$C$9+(22-1)*7)))</f>
        <v/>
      </c>
      <c r="X25" s="28">
        <f>IF($A25="","",COUNTIFS('3. Registre'!$A$5:$A$200,$A25,'3. Registre'!$F$5:$F$200,"Aprovada",'3. Registre'!$C$5:$C$200,"&lt;="&amp;('1. Configuració'!$C$9+(23-1)*7+6),'3. Registre'!$D$5:$D$200,"&gt;="&amp;('1. Configuració'!$C$9+(23-1)*7)))</f>
        <v/>
      </c>
      <c r="Y25" s="28">
        <f>IF($A25="","",COUNTIFS('3. Registre'!$A$5:$A$200,$A25,'3. Registre'!$F$5:$F$200,"Aprovada",'3. Registre'!$C$5:$C$200,"&lt;="&amp;('1. Configuració'!$C$9+(24-1)*7+6),'3. Registre'!$D$5:$D$200,"&gt;="&amp;('1. Configuració'!$C$9+(24-1)*7)))</f>
        <v/>
      </c>
      <c r="Z25" s="28">
        <f>IF($A25="","",COUNTIFS('3. Registre'!$A$5:$A$200,$A25,'3. Registre'!$F$5:$F$200,"Aprovada",'3. Registre'!$C$5:$C$200,"&lt;="&amp;('1. Configuració'!$C$9+(25-1)*7+6),'3. Registre'!$D$5:$D$200,"&gt;="&amp;('1. Configuració'!$C$9+(25-1)*7)))</f>
        <v/>
      </c>
      <c r="AA25" s="28">
        <f>IF($A25="","",COUNTIFS('3. Registre'!$A$5:$A$200,$A25,'3. Registre'!$F$5:$F$200,"Aprovada",'3. Registre'!$C$5:$C$200,"&lt;="&amp;('1. Configuració'!$C$9+(26-1)*7+6),'3. Registre'!$D$5:$D$200,"&gt;="&amp;('1. Configuració'!$C$9+(26-1)*7)))</f>
        <v/>
      </c>
      <c r="AB25" s="28">
        <f>IF($A25="","",COUNTIFS('3. Registre'!$A$5:$A$200,$A25,'3. Registre'!$F$5:$F$200,"Aprovada",'3. Registre'!$C$5:$C$200,"&lt;="&amp;('1. Configuració'!$C$9+(27-1)*7+6),'3. Registre'!$D$5:$D$200,"&gt;="&amp;('1. Configuració'!$C$9+(27-1)*7)))</f>
        <v/>
      </c>
      <c r="AC25" s="28">
        <f>IF($A25="","",COUNTIFS('3. Registre'!$A$5:$A$200,$A25,'3. Registre'!$F$5:$F$200,"Aprovada",'3. Registre'!$C$5:$C$200,"&lt;="&amp;('1. Configuració'!$C$9+(28-1)*7+6),'3. Registre'!$D$5:$D$200,"&gt;="&amp;('1. Configuració'!$C$9+(28-1)*7)))</f>
        <v/>
      </c>
      <c r="AD25" s="28">
        <f>IF($A25="","",COUNTIFS('3. Registre'!$A$5:$A$200,$A25,'3. Registre'!$F$5:$F$200,"Aprovada",'3. Registre'!$C$5:$C$200,"&lt;="&amp;('1. Configuració'!$C$9+(29-1)*7+6),'3. Registre'!$D$5:$D$200,"&gt;="&amp;('1. Configuració'!$C$9+(29-1)*7)))</f>
        <v/>
      </c>
      <c r="AE25" s="28">
        <f>IF($A25="","",COUNTIFS('3. Registre'!$A$5:$A$200,$A25,'3. Registre'!$F$5:$F$200,"Aprovada",'3. Registre'!$C$5:$C$200,"&lt;="&amp;('1. Configuració'!$C$9+(30-1)*7+6),'3. Registre'!$D$5:$D$200,"&gt;="&amp;('1. Configuració'!$C$9+(30-1)*7)))</f>
        <v/>
      </c>
      <c r="AF25" s="28">
        <f>IF($A25="","",COUNTIFS('3. Registre'!$A$5:$A$200,$A25,'3. Registre'!$F$5:$F$200,"Aprovada",'3. Registre'!$C$5:$C$200,"&lt;="&amp;('1. Configuració'!$C$9+(31-1)*7+6),'3. Registre'!$D$5:$D$200,"&gt;="&amp;('1. Configuració'!$C$9+(31-1)*7)))</f>
        <v/>
      </c>
      <c r="AG25" s="28">
        <f>IF($A25="","",COUNTIFS('3. Registre'!$A$5:$A$200,$A25,'3. Registre'!$F$5:$F$200,"Aprovada",'3. Registre'!$C$5:$C$200,"&lt;="&amp;('1. Configuració'!$C$9+(32-1)*7+6),'3. Registre'!$D$5:$D$200,"&gt;="&amp;('1. Configuració'!$C$9+(32-1)*7)))</f>
        <v/>
      </c>
      <c r="AH25" s="28">
        <f>IF($A25="","",COUNTIFS('3. Registre'!$A$5:$A$200,$A25,'3. Registre'!$F$5:$F$200,"Aprovada",'3. Registre'!$C$5:$C$200,"&lt;="&amp;('1. Configuració'!$C$9+(33-1)*7+6),'3. Registre'!$D$5:$D$200,"&gt;="&amp;('1. Configuració'!$C$9+(33-1)*7)))</f>
        <v/>
      </c>
      <c r="AI25" s="28">
        <f>IF($A25="","",COUNTIFS('3. Registre'!$A$5:$A$200,$A25,'3. Registre'!$F$5:$F$200,"Aprovada",'3. Registre'!$C$5:$C$200,"&lt;="&amp;('1. Configuració'!$C$9+(34-1)*7+6),'3. Registre'!$D$5:$D$200,"&gt;="&amp;('1. Configuració'!$C$9+(34-1)*7)))</f>
        <v/>
      </c>
      <c r="AJ25" s="28">
        <f>IF($A25="","",COUNTIFS('3. Registre'!$A$5:$A$200,$A25,'3. Registre'!$F$5:$F$200,"Aprovada",'3. Registre'!$C$5:$C$200,"&lt;="&amp;('1. Configuració'!$C$9+(35-1)*7+6),'3. Registre'!$D$5:$D$200,"&gt;="&amp;('1. Configuració'!$C$9+(35-1)*7)))</f>
        <v/>
      </c>
      <c r="AK25" s="28">
        <f>IF($A25="","",COUNTIFS('3. Registre'!$A$5:$A$200,$A25,'3. Registre'!$F$5:$F$200,"Aprovada",'3. Registre'!$C$5:$C$200,"&lt;="&amp;('1. Configuració'!$C$9+(36-1)*7+6),'3. Registre'!$D$5:$D$200,"&gt;="&amp;('1. Configuració'!$C$9+(36-1)*7)))</f>
        <v/>
      </c>
      <c r="AL25" s="28">
        <f>IF($A25="","",COUNTIFS('3. Registre'!$A$5:$A$200,$A25,'3. Registre'!$F$5:$F$200,"Aprovada",'3. Registre'!$C$5:$C$200,"&lt;="&amp;('1. Configuració'!$C$9+(37-1)*7+6),'3. Registre'!$D$5:$D$200,"&gt;="&amp;('1. Configuració'!$C$9+(37-1)*7)))</f>
        <v/>
      </c>
      <c r="AM25" s="28">
        <f>IF($A25="","",COUNTIFS('3. Registre'!$A$5:$A$200,$A25,'3. Registre'!$F$5:$F$200,"Aprovada",'3. Registre'!$C$5:$C$200,"&lt;="&amp;('1. Configuració'!$C$9+(38-1)*7+6),'3. Registre'!$D$5:$D$200,"&gt;="&amp;('1. Configuració'!$C$9+(38-1)*7)))</f>
        <v/>
      </c>
      <c r="AN25" s="28">
        <f>IF($A25="","",COUNTIFS('3. Registre'!$A$5:$A$200,$A25,'3. Registre'!$F$5:$F$200,"Aprovada",'3. Registre'!$C$5:$C$200,"&lt;="&amp;('1. Configuració'!$C$9+(39-1)*7+6),'3. Registre'!$D$5:$D$200,"&gt;="&amp;('1. Configuració'!$C$9+(39-1)*7)))</f>
        <v/>
      </c>
      <c r="AO25" s="28">
        <f>IF($A25="","",COUNTIFS('3. Registre'!$A$5:$A$200,$A25,'3. Registre'!$F$5:$F$200,"Aprovada",'3. Registre'!$C$5:$C$200,"&lt;="&amp;('1. Configuració'!$C$9+(40-1)*7+6),'3. Registre'!$D$5:$D$200,"&gt;="&amp;('1. Configuració'!$C$9+(40-1)*7)))</f>
        <v/>
      </c>
      <c r="AP25" s="28">
        <f>IF($A25="","",COUNTIFS('3. Registre'!$A$5:$A$200,$A25,'3. Registre'!$F$5:$F$200,"Aprovada",'3. Registre'!$C$5:$C$200,"&lt;="&amp;('1. Configuració'!$C$9+(41-1)*7+6),'3. Registre'!$D$5:$D$200,"&gt;="&amp;('1. Configuració'!$C$9+(41-1)*7)))</f>
        <v/>
      </c>
      <c r="AQ25" s="28">
        <f>IF($A25="","",COUNTIFS('3. Registre'!$A$5:$A$200,$A25,'3. Registre'!$F$5:$F$200,"Aprovada",'3. Registre'!$C$5:$C$200,"&lt;="&amp;('1. Configuració'!$C$9+(42-1)*7+6),'3. Registre'!$D$5:$D$200,"&gt;="&amp;('1. Configuració'!$C$9+(42-1)*7)))</f>
        <v/>
      </c>
      <c r="AR25" s="28">
        <f>IF($A25="","",COUNTIFS('3. Registre'!$A$5:$A$200,$A25,'3. Registre'!$F$5:$F$200,"Aprovada",'3. Registre'!$C$5:$C$200,"&lt;="&amp;('1. Configuració'!$C$9+(43-1)*7+6),'3. Registre'!$D$5:$D$200,"&gt;="&amp;('1. Configuració'!$C$9+(43-1)*7)))</f>
        <v/>
      </c>
      <c r="AS25" s="28">
        <f>IF($A25="","",COUNTIFS('3. Registre'!$A$5:$A$200,$A25,'3. Registre'!$F$5:$F$200,"Aprovada",'3. Registre'!$C$5:$C$200,"&lt;="&amp;('1. Configuració'!$C$9+(44-1)*7+6),'3. Registre'!$D$5:$D$200,"&gt;="&amp;('1. Configuració'!$C$9+(44-1)*7)))</f>
        <v/>
      </c>
      <c r="AT25" s="28">
        <f>IF($A25="","",COUNTIFS('3. Registre'!$A$5:$A$200,$A25,'3. Registre'!$F$5:$F$200,"Aprovada",'3. Registre'!$C$5:$C$200,"&lt;="&amp;('1. Configuració'!$C$9+(45-1)*7+6),'3. Registre'!$D$5:$D$200,"&gt;="&amp;('1. Configuració'!$C$9+(45-1)*7)))</f>
        <v/>
      </c>
      <c r="AU25" s="28">
        <f>IF($A25="","",COUNTIFS('3. Registre'!$A$5:$A$200,$A25,'3. Registre'!$F$5:$F$200,"Aprovada",'3. Registre'!$C$5:$C$200,"&lt;="&amp;('1. Configuració'!$C$9+(46-1)*7+6),'3. Registre'!$D$5:$D$200,"&gt;="&amp;('1. Configuració'!$C$9+(46-1)*7)))</f>
        <v/>
      </c>
      <c r="AV25" s="28">
        <f>IF($A25="","",COUNTIFS('3. Registre'!$A$5:$A$200,$A25,'3. Registre'!$F$5:$F$200,"Aprovada",'3. Registre'!$C$5:$C$200,"&lt;="&amp;('1. Configuració'!$C$9+(47-1)*7+6),'3. Registre'!$D$5:$D$200,"&gt;="&amp;('1. Configuració'!$C$9+(47-1)*7)))</f>
        <v/>
      </c>
      <c r="AW25" s="28">
        <f>IF($A25="","",COUNTIFS('3. Registre'!$A$5:$A$200,$A25,'3. Registre'!$F$5:$F$200,"Aprovada",'3. Registre'!$C$5:$C$200,"&lt;="&amp;('1. Configuració'!$C$9+(48-1)*7+6),'3. Registre'!$D$5:$D$200,"&gt;="&amp;('1. Configuració'!$C$9+(48-1)*7)))</f>
        <v/>
      </c>
      <c r="AX25" s="28">
        <f>IF($A25="","",COUNTIFS('3. Registre'!$A$5:$A$200,$A25,'3. Registre'!$F$5:$F$200,"Aprovada",'3. Registre'!$C$5:$C$200,"&lt;="&amp;('1. Configuració'!$C$9+(49-1)*7+6),'3. Registre'!$D$5:$D$200,"&gt;="&amp;('1. Configuració'!$C$9+(49-1)*7)))</f>
        <v/>
      </c>
      <c r="AY25" s="28">
        <f>IF($A25="","",COUNTIFS('3. Registre'!$A$5:$A$200,$A25,'3. Registre'!$F$5:$F$200,"Aprovada",'3. Registre'!$C$5:$C$200,"&lt;="&amp;('1. Configuració'!$C$9+(50-1)*7+6),'3. Registre'!$D$5:$D$200,"&gt;="&amp;('1. Configuració'!$C$9+(50-1)*7)))</f>
        <v/>
      </c>
      <c r="AZ25" s="28">
        <f>IF($A25="","",COUNTIFS('3. Registre'!$A$5:$A$200,$A25,'3. Registre'!$F$5:$F$200,"Aprovada",'3. Registre'!$C$5:$C$200,"&lt;="&amp;('1. Configuració'!$C$9+(51-1)*7+6),'3. Registre'!$D$5:$D$200,"&gt;="&amp;('1. Configuració'!$C$9+(51-1)*7)))</f>
        <v/>
      </c>
      <c r="BA25" s="28">
        <f>IF($A25="","",COUNTIFS('3. Registre'!$A$5:$A$200,$A25,'3. Registre'!$F$5:$F$200,"Aprovada",'3. Registre'!$C$5:$C$200,"&lt;="&amp;('1. Configuració'!$C$9+(52-1)*7+6),'3. Registre'!$D$5:$D$200,"&gt;="&amp;('1. Configuració'!$C$9+(52-1)*7)))</f>
        <v/>
      </c>
    </row>
    <row r="26">
      <c r="A26" s="19">
        <f>IF('2. Empleats'!A26="","",'2. Empleats'!A26)</f>
        <v/>
      </c>
      <c r="B26" s="28">
        <f>IF($A26="","",COUNTIFS('3. Registre'!$A$5:$A$200,$A26,'3. Registre'!$F$5:$F$200,"Aprovada",'3. Registre'!$C$5:$C$200,"&lt;="&amp;('1. Configuració'!$C$9+(1-1)*7+6),'3. Registre'!$D$5:$D$200,"&gt;="&amp;('1. Configuració'!$C$9+(1-1)*7)))</f>
        <v/>
      </c>
      <c r="C26" s="28">
        <f>IF($A26="","",COUNTIFS('3. Registre'!$A$5:$A$200,$A26,'3. Registre'!$F$5:$F$200,"Aprovada",'3. Registre'!$C$5:$C$200,"&lt;="&amp;('1. Configuració'!$C$9+(2-1)*7+6),'3. Registre'!$D$5:$D$200,"&gt;="&amp;('1. Configuració'!$C$9+(2-1)*7)))</f>
        <v/>
      </c>
      <c r="D26" s="28">
        <f>IF($A26="","",COUNTIFS('3. Registre'!$A$5:$A$200,$A26,'3. Registre'!$F$5:$F$200,"Aprovada",'3. Registre'!$C$5:$C$200,"&lt;="&amp;('1. Configuració'!$C$9+(3-1)*7+6),'3. Registre'!$D$5:$D$200,"&gt;="&amp;('1. Configuració'!$C$9+(3-1)*7)))</f>
        <v/>
      </c>
      <c r="E26" s="28">
        <f>IF($A26="","",COUNTIFS('3. Registre'!$A$5:$A$200,$A26,'3. Registre'!$F$5:$F$200,"Aprovada",'3. Registre'!$C$5:$C$200,"&lt;="&amp;('1. Configuració'!$C$9+(4-1)*7+6),'3. Registre'!$D$5:$D$200,"&gt;="&amp;('1. Configuració'!$C$9+(4-1)*7)))</f>
        <v/>
      </c>
      <c r="F26" s="28">
        <f>IF($A26="","",COUNTIFS('3. Registre'!$A$5:$A$200,$A26,'3. Registre'!$F$5:$F$200,"Aprovada",'3. Registre'!$C$5:$C$200,"&lt;="&amp;('1. Configuració'!$C$9+(5-1)*7+6),'3. Registre'!$D$5:$D$200,"&gt;="&amp;('1. Configuració'!$C$9+(5-1)*7)))</f>
        <v/>
      </c>
      <c r="G26" s="28">
        <f>IF($A26="","",COUNTIFS('3. Registre'!$A$5:$A$200,$A26,'3. Registre'!$F$5:$F$200,"Aprovada",'3. Registre'!$C$5:$C$200,"&lt;="&amp;('1. Configuració'!$C$9+(6-1)*7+6),'3. Registre'!$D$5:$D$200,"&gt;="&amp;('1. Configuració'!$C$9+(6-1)*7)))</f>
        <v/>
      </c>
      <c r="H26" s="28">
        <f>IF($A26="","",COUNTIFS('3. Registre'!$A$5:$A$200,$A26,'3. Registre'!$F$5:$F$200,"Aprovada",'3. Registre'!$C$5:$C$200,"&lt;="&amp;('1. Configuració'!$C$9+(7-1)*7+6),'3. Registre'!$D$5:$D$200,"&gt;="&amp;('1. Configuració'!$C$9+(7-1)*7)))</f>
        <v/>
      </c>
      <c r="I26" s="28">
        <f>IF($A26="","",COUNTIFS('3. Registre'!$A$5:$A$200,$A26,'3. Registre'!$F$5:$F$200,"Aprovada",'3. Registre'!$C$5:$C$200,"&lt;="&amp;('1. Configuració'!$C$9+(8-1)*7+6),'3. Registre'!$D$5:$D$200,"&gt;="&amp;('1. Configuració'!$C$9+(8-1)*7)))</f>
        <v/>
      </c>
      <c r="J26" s="28">
        <f>IF($A26="","",COUNTIFS('3. Registre'!$A$5:$A$200,$A26,'3. Registre'!$F$5:$F$200,"Aprovada",'3. Registre'!$C$5:$C$200,"&lt;="&amp;('1. Configuració'!$C$9+(9-1)*7+6),'3. Registre'!$D$5:$D$200,"&gt;="&amp;('1. Configuració'!$C$9+(9-1)*7)))</f>
        <v/>
      </c>
      <c r="K26" s="28">
        <f>IF($A26="","",COUNTIFS('3. Registre'!$A$5:$A$200,$A26,'3. Registre'!$F$5:$F$200,"Aprovada",'3. Registre'!$C$5:$C$200,"&lt;="&amp;('1. Configuració'!$C$9+(10-1)*7+6),'3. Registre'!$D$5:$D$200,"&gt;="&amp;('1. Configuració'!$C$9+(10-1)*7)))</f>
        <v/>
      </c>
      <c r="L26" s="28">
        <f>IF($A26="","",COUNTIFS('3. Registre'!$A$5:$A$200,$A26,'3. Registre'!$F$5:$F$200,"Aprovada",'3. Registre'!$C$5:$C$200,"&lt;="&amp;('1. Configuració'!$C$9+(11-1)*7+6),'3. Registre'!$D$5:$D$200,"&gt;="&amp;('1. Configuració'!$C$9+(11-1)*7)))</f>
        <v/>
      </c>
      <c r="M26" s="28">
        <f>IF($A26="","",COUNTIFS('3. Registre'!$A$5:$A$200,$A26,'3. Registre'!$F$5:$F$200,"Aprovada",'3. Registre'!$C$5:$C$200,"&lt;="&amp;('1. Configuració'!$C$9+(12-1)*7+6),'3. Registre'!$D$5:$D$200,"&gt;="&amp;('1. Configuració'!$C$9+(12-1)*7)))</f>
        <v/>
      </c>
      <c r="N26" s="28">
        <f>IF($A26="","",COUNTIFS('3. Registre'!$A$5:$A$200,$A26,'3. Registre'!$F$5:$F$200,"Aprovada",'3. Registre'!$C$5:$C$200,"&lt;="&amp;('1. Configuració'!$C$9+(13-1)*7+6),'3. Registre'!$D$5:$D$200,"&gt;="&amp;('1. Configuració'!$C$9+(13-1)*7)))</f>
        <v/>
      </c>
      <c r="O26" s="28">
        <f>IF($A26="","",COUNTIFS('3. Registre'!$A$5:$A$200,$A26,'3. Registre'!$F$5:$F$200,"Aprovada",'3. Registre'!$C$5:$C$200,"&lt;="&amp;('1. Configuració'!$C$9+(14-1)*7+6),'3. Registre'!$D$5:$D$200,"&gt;="&amp;('1. Configuració'!$C$9+(14-1)*7)))</f>
        <v/>
      </c>
      <c r="P26" s="28">
        <f>IF($A26="","",COUNTIFS('3. Registre'!$A$5:$A$200,$A26,'3. Registre'!$F$5:$F$200,"Aprovada",'3. Registre'!$C$5:$C$200,"&lt;="&amp;('1. Configuració'!$C$9+(15-1)*7+6),'3. Registre'!$D$5:$D$200,"&gt;="&amp;('1. Configuració'!$C$9+(15-1)*7)))</f>
        <v/>
      </c>
      <c r="Q26" s="28">
        <f>IF($A26="","",COUNTIFS('3. Registre'!$A$5:$A$200,$A26,'3. Registre'!$F$5:$F$200,"Aprovada",'3. Registre'!$C$5:$C$200,"&lt;="&amp;('1. Configuració'!$C$9+(16-1)*7+6),'3. Registre'!$D$5:$D$200,"&gt;="&amp;('1. Configuració'!$C$9+(16-1)*7)))</f>
        <v/>
      </c>
      <c r="R26" s="28">
        <f>IF($A26="","",COUNTIFS('3. Registre'!$A$5:$A$200,$A26,'3. Registre'!$F$5:$F$200,"Aprovada",'3. Registre'!$C$5:$C$200,"&lt;="&amp;('1. Configuració'!$C$9+(17-1)*7+6),'3. Registre'!$D$5:$D$200,"&gt;="&amp;('1. Configuració'!$C$9+(17-1)*7)))</f>
        <v/>
      </c>
      <c r="S26" s="28">
        <f>IF($A26="","",COUNTIFS('3. Registre'!$A$5:$A$200,$A26,'3. Registre'!$F$5:$F$200,"Aprovada",'3. Registre'!$C$5:$C$200,"&lt;="&amp;('1. Configuració'!$C$9+(18-1)*7+6),'3. Registre'!$D$5:$D$200,"&gt;="&amp;('1. Configuració'!$C$9+(18-1)*7)))</f>
        <v/>
      </c>
      <c r="T26" s="28">
        <f>IF($A26="","",COUNTIFS('3. Registre'!$A$5:$A$200,$A26,'3. Registre'!$F$5:$F$200,"Aprovada",'3. Registre'!$C$5:$C$200,"&lt;="&amp;('1. Configuració'!$C$9+(19-1)*7+6),'3. Registre'!$D$5:$D$200,"&gt;="&amp;('1. Configuració'!$C$9+(19-1)*7)))</f>
        <v/>
      </c>
      <c r="U26" s="28">
        <f>IF($A26="","",COUNTIFS('3. Registre'!$A$5:$A$200,$A26,'3. Registre'!$F$5:$F$200,"Aprovada",'3. Registre'!$C$5:$C$200,"&lt;="&amp;('1. Configuració'!$C$9+(20-1)*7+6),'3. Registre'!$D$5:$D$200,"&gt;="&amp;('1. Configuració'!$C$9+(20-1)*7)))</f>
        <v/>
      </c>
      <c r="V26" s="28">
        <f>IF($A26="","",COUNTIFS('3. Registre'!$A$5:$A$200,$A26,'3. Registre'!$F$5:$F$200,"Aprovada",'3. Registre'!$C$5:$C$200,"&lt;="&amp;('1. Configuració'!$C$9+(21-1)*7+6),'3. Registre'!$D$5:$D$200,"&gt;="&amp;('1. Configuració'!$C$9+(21-1)*7)))</f>
        <v/>
      </c>
      <c r="W26" s="28">
        <f>IF($A26="","",COUNTIFS('3. Registre'!$A$5:$A$200,$A26,'3. Registre'!$F$5:$F$200,"Aprovada",'3. Registre'!$C$5:$C$200,"&lt;="&amp;('1. Configuració'!$C$9+(22-1)*7+6),'3. Registre'!$D$5:$D$200,"&gt;="&amp;('1. Configuració'!$C$9+(22-1)*7)))</f>
        <v/>
      </c>
      <c r="X26" s="28">
        <f>IF($A26="","",COUNTIFS('3. Registre'!$A$5:$A$200,$A26,'3. Registre'!$F$5:$F$200,"Aprovada",'3. Registre'!$C$5:$C$200,"&lt;="&amp;('1. Configuració'!$C$9+(23-1)*7+6),'3. Registre'!$D$5:$D$200,"&gt;="&amp;('1. Configuració'!$C$9+(23-1)*7)))</f>
        <v/>
      </c>
      <c r="Y26" s="28">
        <f>IF($A26="","",COUNTIFS('3. Registre'!$A$5:$A$200,$A26,'3. Registre'!$F$5:$F$200,"Aprovada",'3. Registre'!$C$5:$C$200,"&lt;="&amp;('1. Configuració'!$C$9+(24-1)*7+6),'3. Registre'!$D$5:$D$200,"&gt;="&amp;('1. Configuració'!$C$9+(24-1)*7)))</f>
        <v/>
      </c>
      <c r="Z26" s="28">
        <f>IF($A26="","",COUNTIFS('3. Registre'!$A$5:$A$200,$A26,'3. Registre'!$F$5:$F$200,"Aprovada",'3. Registre'!$C$5:$C$200,"&lt;="&amp;('1. Configuració'!$C$9+(25-1)*7+6),'3. Registre'!$D$5:$D$200,"&gt;="&amp;('1. Configuració'!$C$9+(25-1)*7)))</f>
        <v/>
      </c>
      <c r="AA26" s="28">
        <f>IF($A26="","",COUNTIFS('3. Registre'!$A$5:$A$200,$A26,'3. Registre'!$F$5:$F$200,"Aprovada",'3. Registre'!$C$5:$C$200,"&lt;="&amp;('1. Configuració'!$C$9+(26-1)*7+6),'3. Registre'!$D$5:$D$200,"&gt;="&amp;('1. Configuració'!$C$9+(26-1)*7)))</f>
        <v/>
      </c>
      <c r="AB26" s="28">
        <f>IF($A26="","",COUNTIFS('3. Registre'!$A$5:$A$200,$A26,'3. Registre'!$F$5:$F$200,"Aprovada",'3. Registre'!$C$5:$C$200,"&lt;="&amp;('1. Configuració'!$C$9+(27-1)*7+6),'3. Registre'!$D$5:$D$200,"&gt;="&amp;('1. Configuració'!$C$9+(27-1)*7)))</f>
        <v/>
      </c>
      <c r="AC26" s="28">
        <f>IF($A26="","",COUNTIFS('3. Registre'!$A$5:$A$200,$A26,'3. Registre'!$F$5:$F$200,"Aprovada",'3. Registre'!$C$5:$C$200,"&lt;="&amp;('1. Configuració'!$C$9+(28-1)*7+6),'3. Registre'!$D$5:$D$200,"&gt;="&amp;('1. Configuració'!$C$9+(28-1)*7)))</f>
        <v/>
      </c>
      <c r="AD26" s="28">
        <f>IF($A26="","",COUNTIFS('3. Registre'!$A$5:$A$200,$A26,'3. Registre'!$F$5:$F$200,"Aprovada",'3. Registre'!$C$5:$C$200,"&lt;="&amp;('1. Configuració'!$C$9+(29-1)*7+6),'3. Registre'!$D$5:$D$200,"&gt;="&amp;('1. Configuració'!$C$9+(29-1)*7)))</f>
        <v/>
      </c>
      <c r="AE26" s="28">
        <f>IF($A26="","",COUNTIFS('3. Registre'!$A$5:$A$200,$A26,'3. Registre'!$F$5:$F$200,"Aprovada",'3. Registre'!$C$5:$C$200,"&lt;="&amp;('1. Configuració'!$C$9+(30-1)*7+6),'3. Registre'!$D$5:$D$200,"&gt;="&amp;('1. Configuració'!$C$9+(30-1)*7)))</f>
        <v/>
      </c>
      <c r="AF26" s="28">
        <f>IF($A26="","",COUNTIFS('3. Registre'!$A$5:$A$200,$A26,'3. Registre'!$F$5:$F$200,"Aprovada",'3. Registre'!$C$5:$C$200,"&lt;="&amp;('1. Configuració'!$C$9+(31-1)*7+6),'3. Registre'!$D$5:$D$200,"&gt;="&amp;('1. Configuració'!$C$9+(31-1)*7)))</f>
        <v/>
      </c>
      <c r="AG26" s="28">
        <f>IF($A26="","",COUNTIFS('3. Registre'!$A$5:$A$200,$A26,'3. Registre'!$F$5:$F$200,"Aprovada",'3. Registre'!$C$5:$C$200,"&lt;="&amp;('1. Configuració'!$C$9+(32-1)*7+6),'3. Registre'!$D$5:$D$200,"&gt;="&amp;('1. Configuració'!$C$9+(32-1)*7)))</f>
        <v/>
      </c>
      <c r="AH26" s="28">
        <f>IF($A26="","",COUNTIFS('3. Registre'!$A$5:$A$200,$A26,'3. Registre'!$F$5:$F$200,"Aprovada",'3. Registre'!$C$5:$C$200,"&lt;="&amp;('1. Configuració'!$C$9+(33-1)*7+6),'3. Registre'!$D$5:$D$200,"&gt;="&amp;('1. Configuració'!$C$9+(33-1)*7)))</f>
        <v/>
      </c>
      <c r="AI26" s="28">
        <f>IF($A26="","",COUNTIFS('3. Registre'!$A$5:$A$200,$A26,'3. Registre'!$F$5:$F$200,"Aprovada",'3. Registre'!$C$5:$C$200,"&lt;="&amp;('1. Configuració'!$C$9+(34-1)*7+6),'3. Registre'!$D$5:$D$200,"&gt;="&amp;('1. Configuració'!$C$9+(34-1)*7)))</f>
        <v/>
      </c>
      <c r="AJ26" s="28">
        <f>IF($A26="","",COUNTIFS('3. Registre'!$A$5:$A$200,$A26,'3. Registre'!$F$5:$F$200,"Aprovada",'3. Registre'!$C$5:$C$200,"&lt;="&amp;('1. Configuració'!$C$9+(35-1)*7+6),'3. Registre'!$D$5:$D$200,"&gt;="&amp;('1. Configuració'!$C$9+(35-1)*7)))</f>
        <v/>
      </c>
      <c r="AK26" s="28">
        <f>IF($A26="","",COUNTIFS('3. Registre'!$A$5:$A$200,$A26,'3. Registre'!$F$5:$F$200,"Aprovada",'3. Registre'!$C$5:$C$200,"&lt;="&amp;('1. Configuració'!$C$9+(36-1)*7+6),'3. Registre'!$D$5:$D$200,"&gt;="&amp;('1. Configuració'!$C$9+(36-1)*7)))</f>
        <v/>
      </c>
      <c r="AL26" s="28">
        <f>IF($A26="","",COUNTIFS('3. Registre'!$A$5:$A$200,$A26,'3. Registre'!$F$5:$F$200,"Aprovada",'3. Registre'!$C$5:$C$200,"&lt;="&amp;('1. Configuració'!$C$9+(37-1)*7+6),'3. Registre'!$D$5:$D$200,"&gt;="&amp;('1. Configuració'!$C$9+(37-1)*7)))</f>
        <v/>
      </c>
      <c r="AM26" s="28">
        <f>IF($A26="","",COUNTIFS('3. Registre'!$A$5:$A$200,$A26,'3. Registre'!$F$5:$F$200,"Aprovada",'3. Registre'!$C$5:$C$200,"&lt;="&amp;('1. Configuració'!$C$9+(38-1)*7+6),'3. Registre'!$D$5:$D$200,"&gt;="&amp;('1. Configuració'!$C$9+(38-1)*7)))</f>
        <v/>
      </c>
      <c r="AN26" s="28">
        <f>IF($A26="","",COUNTIFS('3. Registre'!$A$5:$A$200,$A26,'3. Registre'!$F$5:$F$200,"Aprovada",'3. Registre'!$C$5:$C$200,"&lt;="&amp;('1. Configuració'!$C$9+(39-1)*7+6),'3. Registre'!$D$5:$D$200,"&gt;="&amp;('1. Configuració'!$C$9+(39-1)*7)))</f>
        <v/>
      </c>
      <c r="AO26" s="28">
        <f>IF($A26="","",COUNTIFS('3. Registre'!$A$5:$A$200,$A26,'3. Registre'!$F$5:$F$200,"Aprovada",'3. Registre'!$C$5:$C$200,"&lt;="&amp;('1. Configuració'!$C$9+(40-1)*7+6),'3. Registre'!$D$5:$D$200,"&gt;="&amp;('1. Configuració'!$C$9+(40-1)*7)))</f>
        <v/>
      </c>
      <c r="AP26" s="28">
        <f>IF($A26="","",COUNTIFS('3. Registre'!$A$5:$A$200,$A26,'3. Registre'!$F$5:$F$200,"Aprovada",'3. Registre'!$C$5:$C$200,"&lt;="&amp;('1. Configuració'!$C$9+(41-1)*7+6),'3. Registre'!$D$5:$D$200,"&gt;="&amp;('1. Configuració'!$C$9+(41-1)*7)))</f>
        <v/>
      </c>
      <c r="AQ26" s="28">
        <f>IF($A26="","",COUNTIFS('3. Registre'!$A$5:$A$200,$A26,'3. Registre'!$F$5:$F$200,"Aprovada",'3. Registre'!$C$5:$C$200,"&lt;="&amp;('1. Configuració'!$C$9+(42-1)*7+6),'3. Registre'!$D$5:$D$200,"&gt;="&amp;('1. Configuració'!$C$9+(42-1)*7)))</f>
        <v/>
      </c>
      <c r="AR26" s="28">
        <f>IF($A26="","",COUNTIFS('3. Registre'!$A$5:$A$200,$A26,'3. Registre'!$F$5:$F$200,"Aprovada",'3. Registre'!$C$5:$C$200,"&lt;="&amp;('1. Configuració'!$C$9+(43-1)*7+6),'3. Registre'!$D$5:$D$200,"&gt;="&amp;('1. Configuració'!$C$9+(43-1)*7)))</f>
        <v/>
      </c>
      <c r="AS26" s="28">
        <f>IF($A26="","",COUNTIFS('3. Registre'!$A$5:$A$200,$A26,'3. Registre'!$F$5:$F$200,"Aprovada",'3. Registre'!$C$5:$C$200,"&lt;="&amp;('1. Configuració'!$C$9+(44-1)*7+6),'3. Registre'!$D$5:$D$200,"&gt;="&amp;('1. Configuració'!$C$9+(44-1)*7)))</f>
        <v/>
      </c>
      <c r="AT26" s="28">
        <f>IF($A26="","",COUNTIFS('3. Registre'!$A$5:$A$200,$A26,'3. Registre'!$F$5:$F$200,"Aprovada",'3. Registre'!$C$5:$C$200,"&lt;="&amp;('1. Configuració'!$C$9+(45-1)*7+6),'3. Registre'!$D$5:$D$200,"&gt;="&amp;('1. Configuració'!$C$9+(45-1)*7)))</f>
        <v/>
      </c>
      <c r="AU26" s="28">
        <f>IF($A26="","",COUNTIFS('3. Registre'!$A$5:$A$200,$A26,'3. Registre'!$F$5:$F$200,"Aprovada",'3. Registre'!$C$5:$C$200,"&lt;="&amp;('1. Configuració'!$C$9+(46-1)*7+6),'3. Registre'!$D$5:$D$200,"&gt;="&amp;('1. Configuració'!$C$9+(46-1)*7)))</f>
        <v/>
      </c>
      <c r="AV26" s="28">
        <f>IF($A26="","",COUNTIFS('3. Registre'!$A$5:$A$200,$A26,'3. Registre'!$F$5:$F$200,"Aprovada",'3. Registre'!$C$5:$C$200,"&lt;="&amp;('1. Configuració'!$C$9+(47-1)*7+6),'3. Registre'!$D$5:$D$200,"&gt;="&amp;('1. Configuració'!$C$9+(47-1)*7)))</f>
        <v/>
      </c>
      <c r="AW26" s="28">
        <f>IF($A26="","",COUNTIFS('3. Registre'!$A$5:$A$200,$A26,'3. Registre'!$F$5:$F$200,"Aprovada",'3. Registre'!$C$5:$C$200,"&lt;="&amp;('1. Configuració'!$C$9+(48-1)*7+6),'3. Registre'!$D$5:$D$200,"&gt;="&amp;('1. Configuració'!$C$9+(48-1)*7)))</f>
        <v/>
      </c>
      <c r="AX26" s="28">
        <f>IF($A26="","",COUNTIFS('3. Registre'!$A$5:$A$200,$A26,'3. Registre'!$F$5:$F$200,"Aprovada",'3. Registre'!$C$5:$C$200,"&lt;="&amp;('1. Configuració'!$C$9+(49-1)*7+6),'3. Registre'!$D$5:$D$200,"&gt;="&amp;('1. Configuració'!$C$9+(49-1)*7)))</f>
        <v/>
      </c>
      <c r="AY26" s="28">
        <f>IF($A26="","",COUNTIFS('3. Registre'!$A$5:$A$200,$A26,'3. Registre'!$F$5:$F$200,"Aprovada",'3. Registre'!$C$5:$C$200,"&lt;="&amp;('1. Configuració'!$C$9+(50-1)*7+6),'3. Registre'!$D$5:$D$200,"&gt;="&amp;('1. Configuració'!$C$9+(50-1)*7)))</f>
        <v/>
      </c>
      <c r="AZ26" s="28">
        <f>IF($A26="","",COUNTIFS('3. Registre'!$A$5:$A$200,$A26,'3. Registre'!$F$5:$F$200,"Aprovada",'3. Registre'!$C$5:$C$200,"&lt;="&amp;('1. Configuració'!$C$9+(51-1)*7+6),'3. Registre'!$D$5:$D$200,"&gt;="&amp;('1. Configuració'!$C$9+(51-1)*7)))</f>
        <v/>
      </c>
      <c r="BA26" s="28">
        <f>IF($A26="","",COUNTIFS('3. Registre'!$A$5:$A$200,$A26,'3. Registre'!$F$5:$F$200,"Aprovada",'3. Registre'!$C$5:$C$200,"&lt;="&amp;('1. Configuració'!$C$9+(52-1)*7+6),'3. Registre'!$D$5:$D$200,"&gt;="&amp;('1. Configuració'!$C$9+(52-1)*7)))</f>
        <v/>
      </c>
    </row>
    <row r="27">
      <c r="A27" s="19">
        <f>IF('2. Empleats'!A27="","",'2. Empleats'!A27)</f>
        <v/>
      </c>
      <c r="B27" s="28">
        <f>IF($A27="","",COUNTIFS('3. Registre'!$A$5:$A$200,$A27,'3. Registre'!$F$5:$F$200,"Aprovada",'3. Registre'!$C$5:$C$200,"&lt;="&amp;('1. Configuració'!$C$9+(1-1)*7+6),'3. Registre'!$D$5:$D$200,"&gt;="&amp;('1. Configuració'!$C$9+(1-1)*7)))</f>
        <v/>
      </c>
      <c r="C27" s="28">
        <f>IF($A27="","",COUNTIFS('3. Registre'!$A$5:$A$200,$A27,'3. Registre'!$F$5:$F$200,"Aprovada",'3. Registre'!$C$5:$C$200,"&lt;="&amp;('1. Configuració'!$C$9+(2-1)*7+6),'3. Registre'!$D$5:$D$200,"&gt;="&amp;('1. Configuració'!$C$9+(2-1)*7)))</f>
        <v/>
      </c>
      <c r="D27" s="28">
        <f>IF($A27="","",COUNTIFS('3. Registre'!$A$5:$A$200,$A27,'3. Registre'!$F$5:$F$200,"Aprovada",'3. Registre'!$C$5:$C$200,"&lt;="&amp;('1. Configuració'!$C$9+(3-1)*7+6),'3. Registre'!$D$5:$D$200,"&gt;="&amp;('1. Configuració'!$C$9+(3-1)*7)))</f>
        <v/>
      </c>
      <c r="E27" s="28">
        <f>IF($A27="","",COUNTIFS('3. Registre'!$A$5:$A$200,$A27,'3. Registre'!$F$5:$F$200,"Aprovada",'3. Registre'!$C$5:$C$200,"&lt;="&amp;('1. Configuració'!$C$9+(4-1)*7+6),'3. Registre'!$D$5:$D$200,"&gt;="&amp;('1. Configuració'!$C$9+(4-1)*7)))</f>
        <v/>
      </c>
      <c r="F27" s="28">
        <f>IF($A27="","",COUNTIFS('3. Registre'!$A$5:$A$200,$A27,'3. Registre'!$F$5:$F$200,"Aprovada",'3. Registre'!$C$5:$C$200,"&lt;="&amp;('1. Configuració'!$C$9+(5-1)*7+6),'3. Registre'!$D$5:$D$200,"&gt;="&amp;('1. Configuració'!$C$9+(5-1)*7)))</f>
        <v/>
      </c>
      <c r="G27" s="28">
        <f>IF($A27="","",COUNTIFS('3. Registre'!$A$5:$A$200,$A27,'3. Registre'!$F$5:$F$200,"Aprovada",'3. Registre'!$C$5:$C$200,"&lt;="&amp;('1. Configuració'!$C$9+(6-1)*7+6),'3. Registre'!$D$5:$D$200,"&gt;="&amp;('1. Configuració'!$C$9+(6-1)*7)))</f>
        <v/>
      </c>
      <c r="H27" s="28">
        <f>IF($A27="","",COUNTIFS('3. Registre'!$A$5:$A$200,$A27,'3. Registre'!$F$5:$F$200,"Aprovada",'3. Registre'!$C$5:$C$200,"&lt;="&amp;('1. Configuració'!$C$9+(7-1)*7+6),'3. Registre'!$D$5:$D$200,"&gt;="&amp;('1. Configuració'!$C$9+(7-1)*7)))</f>
        <v/>
      </c>
      <c r="I27" s="28">
        <f>IF($A27="","",COUNTIFS('3. Registre'!$A$5:$A$200,$A27,'3. Registre'!$F$5:$F$200,"Aprovada",'3. Registre'!$C$5:$C$200,"&lt;="&amp;('1. Configuració'!$C$9+(8-1)*7+6),'3. Registre'!$D$5:$D$200,"&gt;="&amp;('1. Configuració'!$C$9+(8-1)*7)))</f>
        <v/>
      </c>
      <c r="J27" s="28">
        <f>IF($A27="","",COUNTIFS('3. Registre'!$A$5:$A$200,$A27,'3. Registre'!$F$5:$F$200,"Aprovada",'3. Registre'!$C$5:$C$200,"&lt;="&amp;('1. Configuració'!$C$9+(9-1)*7+6),'3. Registre'!$D$5:$D$200,"&gt;="&amp;('1. Configuració'!$C$9+(9-1)*7)))</f>
        <v/>
      </c>
      <c r="K27" s="28">
        <f>IF($A27="","",COUNTIFS('3. Registre'!$A$5:$A$200,$A27,'3. Registre'!$F$5:$F$200,"Aprovada",'3. Registre'!$C$5:$C$200,"&lt;="&amp;('1. Configuració'!$C$9+(10-1)*7+6),'3. Registre'!$D$5:$D$200,"&gt;="&amp;('1. Configuració'!$C$9+(10-1)*7)))</f>
        <v/>
      </c>
      <c r="L27" s="28">
        <f>IF($A27="","",COUNTIFS('3. Registre'!$A$5:$A$200,$A27,'3. Registre'!$F$5:$F$200,"Aprovada",'3. Registre'!$C$5:$C$200,"&lt;="&amp;('1. Configuració'!$C$9+(11-1)*7+6),'3. Registre'!$D$5:$D$200,"&gt;="&amp;('1. Configuració'!$C$9+(11-1)*7)))</f>
        <v/>
      </c>
      <c r="M27" s="28">
        <f>IF($A27="","",COUNTIFS('3. Registre'!$A$5:$A$200,$A27,'3. Registre'!$F$5:$F$200,"Aprovada",'3. Registre'!$C$5:$C$200,"&lt;="&amp;('1. Configuració'!$C$9+(12-1)*7+6),'3. Registre'!$D$5:$D$200,"&gt;="&amp;('1. Configuració'!$C$9+(12-1)*7)))</f>
        <v/>
      </c>
      <c r="N27" s="28">
        <f>IF($A27="","",COUNTIFS('3. Registre'!$A$5:$A$200,$A27,'3. Registre'!$F$5:$F$200,"Aprovada",'3. Registre'!$C$5:$C$200,"&lt;="&amp;('1. Configuració'!$C$9+(13-1)*7+6),'3. Registre'!$D$5:$D$200,"&gt;="&amp;('1. Configuració'!$C$9+(13-1)*7)))</f>
        <v/>
      </c>
      <c r="O27" s="28">
        <f>IF($A27="","",COUNTIFS('3. Registre'!$A$5:$A$200,$A27,'3. Registre'!$F$5:$F$200,"Aprovada",'3. Registre'!$C$5:$C$200,"&lt;="&amp;('1. Configuració'!$C$9+(14-1)*7+6),'3. Registre'!$D$5:$D$200,"&gt;="&amp;('1. Configuració'!$C$9+(14-1)*7)))</f>
        <v/>
      </c>
      <c r="P27" s="28">
        <f>IF($A27="","",COUNTIFS('3. Registre'!$A$5:$A$200,$A27,'3. Registre'!$F$5:$F$200,"Aprovada",'3. Registre'!$C$5:$C$200,"&lt;="&amp;('1. Configuració'!$C$9+(15-1)*7+6),'3. Registre'!$D$5:$D$200,"&gt;="&amp;('1. Configuració'!$C$9+(15-1)*7)))</f>
        <v/>
      </c>
      <c r="Q27" s="28">
        <f>IF($A27="","",COUNTIFS('3. Registre'!$A$5:$A$200,$A27,'3. Registre'!$F$5:$F$200,"Aprovada",'3. Registre'!$C$5:$C$200,"&lt;="&amp;('1. Configuració'!$C$9+(16-1)*7+6),'3. Registre'!$D$5:$D$200,"&gt;="&amp;('1. Configuració'!$C$9+(16-1)*7)))</f>
        <v/>
      </c>
      <c r="R27" s="28">
        <f>IF($A27="","",COUNTIFS('3. Registre'!$A$5:$A$200,$A27,'3. Registre'!$F$5:$F$200,"Aprovada",'3. Registre'!$C$5:$C$200,"&lt;="&amp;('1. Configuració'!$C$9+(17-1)*7+6),'3. Registre'!$D$5:$D$200,"&gt;="&amp;('1. Configuració'!$C$9+(17-1)*7)))</f>
        <v/>
      </c>
      <c r="S27" s="28">
        <f>IF($A27="","",COUNTIFS('3. Registre'!$A$5:$A$200,$A27,'3. Registre'!$F$5:$F$200,"Aprovada",'3. Registre'!$C$5:$C$200,"&lt;="&amp;('1. Configuració'!$C$9+(18-1)*7+6),'3. Registre'!$D$5:$D$200,"&gt;="&amp;('1. Configuració'!$C$9+(18-1)*7)))</f>
        <v/>
      </c>
      <c r="T27" s="28">
        <f>IF($A27="","",COUNTIFS('3. Registre'!$A$5:$A$200,$A27,'3. Registre'!$F$5:$F$200,"Aprovada",'3. Registre'!$C$5:$C$200,"&lt;="&amp;('1. Configuració'!$C$9+(19-1)*7+6),'3. Registre'!$D$5:$D$200,"&gt;="&amp;('1. Configuració'!$C$9+(19-1)*7)))</f>
        <v/>
      </c>
      <c r="U27" s="28">
        <f>IF($A27="","",COUNTIFS('3. Registre'!$A$5:$A$200,$A27,'3. Registre'!$F$5:$F$200,"Aprovada",'3. Registre'!$C$5:$C$200,"&lt;="&amp;('1. Configuració'!$C$9+(20-1)*7+6),'3. Registre'!$D$5:$D$200,"&gt;="&amp;('1. Configuració'!$C$9+(20-1)*7)))</f>
        <v/>
      </c>
      <c r="V27" s="28">
        <f>IF($A27="","",COUNTIFS('3. Registre'!$A$5:$A$200,$A27,'3. Registre'!$F$5:$F$200,"Aprovada",'3. Registre'!$C$5:$C$200,"&lt;="&amp;('1. Configuració'!$C$9+(21-1)*7+6),'3. Registre'!$D$5:$D$200,"&gt;="&amp;('1. Configuració'!$C$9+(21-1)*7)))</f>
        <v/>
      </c>
      <c r="W27" s="28">
        <f>IF($A27="","",COUNTIFS('3. Registre'!$A$5:$A$200,$A27,'3. Registre'!$F$5:$F$200,"Aprovada",'3. Registre'!$C$5:$C$200,"&lt;="&amp;('1. Configuració'!$C$9+(22-1)*7+6),'3. Registre'!$D$5:$D$200,"&gt;="&amp;('1. Configuració'!$C$9+(22-1)*7)))</f>
        <v/>
      </c>
      <c r="X27" s="28">
        <f>IF($A27="","",COUNTIFS('3. Registre'!$A$5:$A$200,$A27,'3. Registre'!$F$5:$F$200,"Aprovada",'3. Registre'!$C$5:$C$200,"&lt;="&amp;('1. Configuració'!$C$9+(23-1)*7+6),'3. Registre'!$D$5:$D$200,"&gt;="&amp;('1. Configuració'!$C$9+(23-1)*7)))</f>
        <v/>
      </c>
      <c r="Y27" s="28">
        <f>IF($A27="","",COUNTIFS('3. Registre'!$A$5:$A$200,$A27,'3. Registre'!$F$5:$F$200,"Aprovada",'3. Registre'!$C$5:$C$200,"&lt;="&amp;('1. Configuració'!$C$9+(24-1)*7+6),'3. Registre'!$D$5:$D$200,"&gt;="&amp;('1. Configuració'!$C$9+(24-1)*7)))</f>
        <v/>
      </c>
      <c r="Z27" s="28">
        <f>IF($A27="","",COUNTIFS('3. Registre'!$A$5:$A$200,$A27,'3. Registre'!$F$5:$F$200,"Aprovada",'3. Registre'!$C$5:$C$200,"&lt;="&amp;('1. Configuració'!$C$9+(25-1)*7+6),'3. Registre'!$D$5:$D$200,"&gt;="&amp;('1. Configuració'!$C$9+(25-1)*7)))</f>
        <v/>
      </c>
      <c r="AA27" s="28">
        <f>IF($A27="","",COUNTIFS('3. Registre'!$A$5:$A$200,$A27,'3. Registre'!$F$5:$F$200,"Aprovada",'3. Registre'!$C$5:$C$200,"&lt;="&amp;('1. Configuració'!$C$9+(26-1)*7+6),'3. Registre'!$D$5:$D$200,"&gt;="&amp;('1. Configuració'!$C$9+(26-1)*7)))</f>
        <v/>
      </c>
      <c r="AB27" s="28">
        <f>IF($A27="","",COUNTIFS('3. Registre'!$A$5:$A$200,$A27,'3. Registre'!$F$5:$F$200,"Aprovada",'3. Registre'!$C$5:$C$200,"&lt;="&amp;('1. Configuració'!$C$9+(27-1)*7+6),'3. Registre'!$D$5:$D$200,"&gt;="&amp;('1. Configuració'!$C$9+(27-1)*7)))</f>
        <v/>
      </c>
      <c r="AC27" s="28">
        <f>IF($A27="","",COUNTIFS('3. Registre'!$A$5:$A$200,$A27,'3. Registre'!$F$5:$F$200,"Aprovada",'3. Registre'!$C$5:$C$200,"&lt;="&amp;('1. Configuració'!$C$9+(28-1)*7+6),'3. Registre'!$D$5:$D$200,"&gt;="&amp;('1. Configuració'!$C$9+(28-1)*7)))</f>
        <v/>
      </c>
      <c r="AD27" s="28">
        <f>IF($A27="","",COUNTIFS('3. Registre'!$A$5:$A$200,$A27,'3. Registre'!$F$5:$F$200,"Aprovada",'3. Registre'!$C$5:$C$200,"&lt;="&amp;('1. Configuració'!$C$9+(29-1)*7+6),'3. Registre'!$D$5:$D$200,"&gt;="&amp;('1. Configuració'!$C$9+(29-1)*7)))</f>
        <v/>
      </c>
      <c r="AE27" s="28">
        <f>IF($A27="","",COUNTIFS('3. Registre'!$A$5:$A$200,$A27,'3. Registre'!$F$5:$F$200,"Aprovada",'3. Registre'!$C$5:$C$200,"&lt;="&amp;('1. Configuració'!$C$9+(30-1)*7+6),'3. Registre'!$D$5:$D$200,"&gt;="&amp;('1. Configuració'!$C$9+(30-1)*7)))</f>
        <v/>
      </c>
      <c r="AF27" s="28">
        <f>IF($A27="","",COUNTIFS('3. Registre'!$A$5:$A$200,$A27,'3. Registre'!$F$5:$F$200,"Aprovada",'3. Registre'!$C$5:$C$200,"&lt;="&amp;('1. Configuració'!$C$9+(31-1)*7+6),'3. Registre'!$D$5:$D$200,"&gt;="&amp;('1. Configuració'!$C$9+(31-1)*7)))</f>
        <v/>
      </c>
      <c r="AG27" s="28">
        <f>IF($A27="","",COUNTIFS('3. Registre'!$A$5:$A$200,$A27,'3. Registre'!$F$5:$F$200,"Aprovada",'3. Registre'!$C$5:$C$200,"&lt;="&amp;('1. Configuració'!$C$9+(32-1)*7+6),'3. Registre'!$D$5:$D$200,"&gt;="&amp;('1. Configuració'!$C$9+(32-1)*7)))</f>
        <v/>
      </c>
      <c r="AH27" s="28">
        <f>IF($A27="","",COUNTIFS('3. Registre'!$A$5:$A$200,$A27,'3. Registre'!$F$5:$F$200,"Aprovada",'3. Registre'!$C$5:$C$200,"&lt;="&amp;('1. Configuració'!$C$9+(33-1)*7+6),'3. Registre'!$D$5:$D$200,"&gt;="&amp;('1. Configuració'!$C$9+(33-1)*7)))</f>
        <v/>
      </c>
      <c r="AI27" s="28">
        <f>IF($A27="","",COUNTIFS('3. Registre'!$A$5:$A$200,$A27,'3. Registre'!$F$5:$F$200,"Aprovada",'3. Registre'!$C$5:$C$200,"&lt;="&amp;('1. Configuració'!$C$9+(34-1)*7+6),'3. Registre'!$D$5:$D$200,"&gt;="&amp;('1. Configuració'!$C$9+(34-1)*7)))</f>
        <v/>
      </c>
      <c r="AJ27" s="28">
        <f>IF($A27="","",COUNTIFS('3. Registre'!$A$5:$A$200,$A27,'3. Registre'!$F$5:$F$200,"Aprovada",'3. Registre'!$C$5:$C$200,"&lt;="&amp;('1. Configuració'!$C$9+(35-1)*7+6),'3. Registre'!$D$5:$D$200,"&gt;="&amp;('1. Configuració'!$C$9+(35-1)*7)))</f>
        <v/>
      </c>
      <c r="AK27" s="28">
        <f>IF($A27="","",COUNTIFS('3. Registre'!$A$5:$A$200,$A27,'3. Registre'!$F$5:$F$200,"Aprovada",'3. Registre'!$C$5:$C$200,"&lt;="&amp;('1. Configuració'!$C$9+(36-1)*7+6),'3. Registre'!$D$5:$D$200,"&gt;="&amp;('1. Configuració'!$C$9+(36-1)*7)))</f>
        <v/>
      </c>
      <c r="AL27" s="28">
        <f>IF($A27="","",COUNTIFS('3. Registre'!$A$5:$A$200,$A27,'3. Registre'!$F$5:$F$200,"Aprovada",'3. Registre'!$C$5:$C$200,"&lt;="&amp;('1. Configuració'!$C$9+(37-1)*7+6),'3. Registre'!$D$5:$D$200,"&gt;="&amp;('1. Configuració'!$C$9+(37-1)*7)))</f>
        <v/>
      </c>
      <c r="AM27" s="28">
        <f>IF($A27="","",COUNTIFS('3. Registre'!$A$5:$A$200,$A27,'3. Registre'!$F$5:$F$200,"Aprovada",'3. Registre'!$C$5:$C$200,"&lt;="&amp;('1. Configuració'!$C$9+(38-1)*7+6),'3. Registre'!$D$5:$D$200,"&gt;="&amp;('1. Configuració'!$C$9+(38-1)*7)))</f>
        <v/>
      </c>
      <c r="AN27" s="28">
        <f>IF($A27="","",COUNTIFS('3. Registre'!$A$5:$A$200,$A27,'3. Registre'!$F$5:$F$200,"Aprovada",'3. Registre'!$C$5:$C$200,"&lt;="&amp;('1. Configuració'!$C$9+(39-1)*7+6),'3. Registre'!$D$5:$D$200,"&gt;="&amp;('1. Configuració'!$C$9+(39-1)*7)))</f>
        <v/>
      </c>
      <c r="AO27" s="28">
        <f>IF($A27="","",COUNTIFS('3. Registre'!$A$5:$A$200,$A27,'3. Registre'!$F$5:$F$200,"Aprovada",'3. Registre'!$C$5:$C$200,"&lt;="&amp;('1. Configuració'!$C$9+(40-1)*7+6),'3. Registre'!$D$5:$D$200,"&gt;="&amp;('1. Configuració'!$C$9+(40-1)*7)))</f>
        <v/>
      </c>
      <c r="AP27" s="28">
        <f>IF($A27="","",COUNTIFS('3. Registre'!$A$5:$A$200,$A27,'3. Registre'!$F$5:$F$200,"Aprovada",'3. Registre'!$C$5:$C$200,"&lt;="&amp;('1. Configuració'!$C$9+(41-1)*7+6),'3. Registre'!$D$5:$D$200,"&gt;="&amp;('1. Configuració'!$C$9+(41-1)*7)))</f>
        <v/>
      </c>
      <c r="AQ27" s="28">
        <f>IF($A27="","",COUNTIFS('3. Registre'!$A$5:$A$200,$A27,'3. Registre'!$F$5:$F$200,"Aprovada",'3. Registre'!$C$5:$C$200,"&lt;="&amp;('1. Configuració'!$C$9+(42-1)*7+6),'3. Registre'!$D$5:$D$200,"&gt;="&amp;('1. Configuració'!$C$9+(42-1)*7)))</f>
        <v/>
      </c>
      <c r="AR27" s="28">
        <f>IF($A27="","",COUNTIFS('3. Registre'!$A$5:$A$200,$A27,'3. Registre'!$F$5:$F$200,"Aprovada",'3. Registre'!$C$5:$C$200,"&lt;="&amp;('1. Configuració'!$C$9+(43-1)*7+6),'3. Registre'!$D$5:$D$200,"&gt;="&amp;('1. Configuració'!$C$9+(43-1)*7)))</f>
        <v/>
      </c>
      <c r="AS27" s="28">
        <f>IF($A27="","",COUNTIFS('3. Registre'!$A$5:$A$200,$A27,'3. Registre'!$F$5:$F$200,"Aprovada",'3. Registre'!$C$5:$C$200,"&lt;="&amp;('1. Configuració'!$C$9+(44-1)*7+6),'3. Registre'!$D$5:$D$200,"&gt;="&amp;('1. Configuració'!$C$9+(44-1)*7)))</f>
        <v/>
      </c>
      <c r="AT27" s="28">
        <f>IF($A27="","",COUNTIFS('3. Registre'!$A$5:$A$200,$A27,'3. Registre'!$F$5:$F$200,"Aprovada",'3. Registre'!$C$5:$C$200,"&lt;="&amp;('1. Configuració'!$C$9+(45-1)*7+6),'3. Registre'!$D$5:$D$200,"&gt;="&amp;('1. Configuració'!$C$9+(45-1)*7)))</f>
        <v/>
      </c>
      <c r="AU27" s="28">
        <f>IF($A27="","",COUNTIFS('3. Registre'!$A$5:$A$200,$A27,'3. Registre'!$F$5:$F$200,"Aprovada",'3. Registre'!$C$5:$C$200,"&lt;="&amp;('1. Configuració'!$C$9+(46-1)*7+6),'3. Registre'!$D$5:$D$200,"&gt;="&amp;('1. Configuració'!$C$9+(46-1)*7)))</f>
        <v/>
      </c>
      <c r="AV27" s="28">
        <f>IF($A27="","",COUNTIFS('3. Registre'!$A$5:$A$200,$A27,'3. Registre'!$F$5:$F$200,"Aprovada",'3. Registre'!$C$5:$C$200,"&lt;="&amp;('1. Configuració'!$C$9+(47-1)*7+6),'3. Registre'!$D$5:$D$200,"&gt;="&amp;('1. Configuració'!$C$9+(47-1)*7)))</f>
        <v/>
      </c>
      <c r="AW27" s="28">
        <f>IF($A27="","",COUNTIFS('3. Registre'!$A$5:$A$200,$A27,'3. Registre'!$F$5:$F$200,"Aprovada",'3. Registre'!$C$5:$C$200,"&lt;="&amp;('1. Configuració'!$C$9+(48-1)*7+6),'3. Registre'!$D$5:$D$200,"&gt;="&amp;('1. Configuració'!$C$9+(48-1)*7)))</f>
        <v/>
      </c>
      <c r="AX27" s="28">
        <f>IF($A27="","",COUNTIFS('3. Registre'!$A$5:$A$200,$A27,'3. Registre'!$F$5:$F$200,"Aprovada",'3. Registre'!$C$5:$C$200,"&lt;="&amp;('1. Configuració'!$C$9+(49-1)*7+6),'3. Registre'!$D$5:$D$200,"&gt;="&amp;('1. Configuració'!$C$9+(49-1)*7)))</f>
        <v/>
      </c>
      <c r="AY27" s="28">
        <f>IF($A27="","",COUNTIFS('3. Registre'!$A$5:$A$200,$A27,'3. Registre'!$F$5:$F$200,"Aprovada",'3. Registre'!$C$5:$C$200,"&lt;="&amp;('1. Configuració'!$C$9+(50-1)*7+6),'3. Registre'!$D$5:$D$200,"&gt;="&amp;('1. Configuració'!$C$9+(50-1)*7)))</f>
        <v/>
      </c>
      <c r="AZ27" s="28">
        <f>IF($A27="","",COUNTIFS('3. Registre'!$A$5:$A$200,$A27,'3. Registre'!$F$5:$F$200,"Aprovada",'3. Registre'!$C$5:$C$200,"&lt;="&amp;('1. Configuració'!$C$9+(51-1)*7+6),'3. Registre'!$D$5:$D$200,"&gt;="&amp;('1. Configuració'!$C$9+(51-1)*7)))</f>
        <v/>
      </c>
      <c r="BA27" s="28">
        <f>IF($A27="","",COUNTIFS('3. Registre'!$A$5:$A$200,$A27,'3. Registre'!$F$5:$F$200,"Aprovada",'3. Registre'!$C$5:$C$200,"&lt;="&amp;('1. Configuració'!$C$9+(52-1)*7+6),'3. Registre'!$D$5:$D$200,"&gt;="&amp;('1. Configuració'!$C$9+(52-1)*7)))</f>
        <v/>
      </c>
    </row>
    <row r="28">
      <c r="A28" s="19">
        <f>IF('2. Empleats'!A28="","",'2. Empleats'!A28)</f>
        <v/>
      </c>
      <c r="B28" s="28">
        <f>IF($A28="","",COUNTIFS('3. Registre'!$A$5:$A$200,$A28,'3. Registre'!$F$5:$F$200,"Aprovada",'3. Registre'!$C$5:$C$200,"&lt;="&amp;('1. Configuració'!$C$9+(1-1)*7+6),'3. Registre'!$D$5:$D$200,"&gt;="&amp;('1. Configuració'!$C$9+(1-1)*7)))</f>
        <v/>
      </c>
      <c r="C28" s="28">
        <f>IF($A28="","",COUNTIFS('3. Registre'!$A$5:$A$200,$A28,'3. Registre'!$F$5:$F$200,"Aprovada",'3. Registre'!$C$5:$C$200,"&lt;="&amp;('1. Configuració'!$C$9+(2-1)*7+6),'3. Registre'!$D$5:$D$200,"&gt;="&amp;('1. Configuració'!$C$9+(2-1)*7)))</f>
        <v/>
      </c>
      <c r="D28" s="28">
        <f>IF($A28="","",COUNTIFS('3. Registre'!$A$5:$A$200,$A28,'3. Registre'!$F$5:$F$200,"Aprovada",'3. Registre'!$C$5:$C$200,"&lt;="&amp;('1. Configuració'!$C$9+(3-1)*7+6),'3. Registre'!$D$5:$D$200,"&gt;="&amp;('1. Configuració'!$C$9+(3-1)*7)))</f>
        <v/>
      </c>
      <c r="E28" s="28">
        <f>IF($A28="","",COUNTIFS('3. Registre'!$A$5:$A$200,$A28,'3. Registre'!$F$5:$F$200,"Aprovada",'3. Registre'!$C$5:$C$200,"&lt;="&amp;('1. Configuració'!$C$9+(4-1)*7+6),'3. Registre'!$D$5:$D$200,"&gt;="&amp;('1. Configuració'!$C$9+(4-1)*7)))</f>
        <v/>
      </c>
      <c r="F28" s="28">
        <f>IF($A28="","",COUNTIFS('3. Registre'!$A$5:$A$200,$A28,'3. Registre'!$F$5:$F$200,"Aprovada",'3. Registre'!$C$5:$C$200,"&lt;="&amp;('1. Configuració'!$C$9+(5-1)*7+6),'3. Registre'!$D$5:$D$200,"&gt;="&amp;('1. Configuració'!$C$9+(5-1)*7)))</f>
        <v/>
      </c>
      <c r="G28" s="28">
        <f>IF($A28="","",COUNTIFS('3. Registre'!$A$5:$A$200,$A28,'3. Registre'!$F$5:$F$200,"Aprovada",'3. Registre'!$C$5:$C$200,"&lt;="&amp;('1. Configuració'!$C$9+(6-1)*7+6),'3. Registre'!$D$5:$D$200,"&gt;="&amp;('1. Configuració'!$C$9+(6-1)*7)))</f>
        <v/>
      </c>
      <c r="H28" s="28">
        <f>IF($A28="","",COUNTIFS('3. Registre'!$A$5:$A$200,$A28,'3. Registre'!$F$5:$F$200,"Aprovada",'3. Registre'!$C$5:$C$200,"&lt;="&amp;('1. Configuració'!$C$9+(7-1)*7+6),'3. Registre'!$D$5:$D$200,"&gt;="&amp;('1. Configuració'!$C$9+(7-1)*7)))</f>
        <v/>
      </c>
      <c r="I28" s="28">
        <f>IF($A28="","",COUNTIFS('3. Registre'!$A$5:$A$200,$A28,'3. Registre'!$F$5:$F$200,"Aprovada",'3. Registre'!$C$5:$C$200,"&lt;="&amp;('1. Configuració'!$C$9+(8-1)*7+6),'3. Registre'!$D$5:$D$200,"&gt;="&amp;('1. Configuració'!$C$9+(8-1)*7)))</f>
        <v/>
      </c>
      <c r="J28" s="28">
        <f>IF($A28="","",COUNTIFS('3. Registre'!$A$5:$A$200,$A28,'3. Registre'!$F$5:$F$200,"Aprovada",'3. Registre'!$C$5:$C$200,"&lt;="&amp;('1. Configuració'!$C$9+(9-1)*7+6),'3. Registre'!$D$5:$D$200,"&gt;="&amp;('1. Configuració'!$C$9+(9-1)*7)))</f>
        <v/>
      </c>
      <c r="K28" s="28">
        <f>IF($A28="","",COUNTIFS('3. Registre'!$A$5:$A$200,$A28,'3. Registre'!$F$5:$F$200,"Aprovada",'3. Registre'!$C$5:$C$200,"&lt;="&amp;('1. Configuració'!$C$9+(10-1)*7+6),'3. Registre'!$D$5:$D$200,"&gt;="&amp;('1. Configuració'!$C$9+(10-1)*7)))</f>
        <v/>
      </c>
      <c r="L28" s="28">
        <f>IF($A28="","",COUNTIFS('3. Registre'!$A$5:$A$200,$A28,'3. Registre'!$F$5:$F$200,"Aprovada",'3. Registre'!$C$5:$C$200,"&lt;="&amp;('1. Configuració'!$C$9+(11-1)*7+6),'3. Registre'!$D$5:$D$200,"&gt;="&amp;('1. Configuració'!$C$9+(11-1)*7)))</f>
        <v/>
      </c>
      <c r="M28" s="28">
        <f>IF($A28="","",COUNTIFS('3. Registre'!$A$5:$A$200,$A28,'3. Registre'!$F$5:$F$200,"Aprovada",'3. Registre'!$C$5:$C$200,"&lt;="&amp;('1. Configuració'!$C$9+(12-1)*7+6),'3. Registre'!$D$5:$D$200,"&gt;="&amp;('1. Configuració'!$C$9+(12-1)*7)))</f>
        <v/>
      </c>
      <c r="N28" s="28">
        <f>IF($A28="","",COUNTIFS('3. Registre'!$A$5:$A$200,$A28,'3. Registre'!$F$5:$F$200,"Aprovada",'3. Registre'!$C$5:$C$200,"&lt;="&amp;('1. Configuració'!$C$9+(13-1)*7+6),'3. Registre'!$D$5:$D$200,"&gt;="&amp;('1. Configuració'!$C$9+(13-1)*7)))</f>
        <v/>
      </c>
      <c r="O28" s="28">
        <f>IF($A28="","",COUNTIFS('3. Registre'!$A$5:$A$200,$A28,'3. Registre'!$F$5:$F$200,"Aprovada",'3. Registre'!$C$5:$C$200,"&lt;="&amp;('1. Configuració'!$C$9+(14-1)*7+6),'3. Registre'!$D$5:$D$200,"&gt;="&amp;('1. Configuració'!$C$9+(14-1)*7)))</f>
        <v/>
      </c>
      <c r="P28" s="28">
        <f>IF($A28="","",COUNTIFS('3. Registre'!$A$5:$A$200,$A28,'3. Registre'!$F$5:$F$200,"Aprovada",'3. Registre'!$C$5:$C$200,"&lt;="&amp;('1. Configuració'!$C$9+(15-1)*7+6),'3. Registre'!$D$5:$D$200,"&gt;="&amp;('1. Configuració'!$C$9+(15-1)*7)))</f>
        <v/>
      </c>
      <c r="Q28" s="28">
        <f>IF($A28="","",COUNTIFS('3. Registre'!$A$5:$A$200,$A28,'3. Registre'!$F$5:$F$200,"Aprovada",'3. Registre'!$C$5:$C$200,"&lt;="&amp;('1. Configuració'!$C$9+(16-1)*7+6),'3. Registre'!$D$5:$D$200,"&gt;="&amp;('1. Configuració'!$C$9+(16-1)*7)))</f>
        <v/>
      </c>
      <c r="R28" s="28">
        <f>IF($A28="","",COUNTIFS('3. Registre'!$A$5:$A$200,$A28,'3. Registre'!$F$5:$F$200,"Aprovada",'3. Registre'!$C$5:$C$200,"&lt;="&amp;('1. Configuració'!$C$9+(17-1)*7+6),'3. Registre'!$D$5:$D$200,"&gt;="&amp;('1. Configuració'!$C$9+(17-1)*7)))</f>
        <v/>
      </c>
      <c r="S28" s="28">
        <f>IF($A28="","",COUNTIFS('3. Registre'!$A$5:$A$200,$A28,'3. Registre'!$F$5:$F$200,"Aprovada",'3. Registre'!$C$5:$C$200,"&lt;="&amp;('1. Configuració'!$C$9+(18-1)*7+6),'3. Registre'!$D$5:$D$200,"&gt;="&amp;('1. Configuració'!$C$9+(18-1)*7)))</f>
        <v/>
      </c>
      <c r="T28" s="28">
        <f>IF($A28="","",COUNTIFS('3. Registre'!$A$5:$A$200,$A28,'3. Registre'!$F$5:$F$200,"Aprovada",'3. Registre'!$C$5:$C$200,"&lt;="&amp;('1. Configuració'!$C$9+(19-1)*7+6),'3. Registre'!$D$5:$D$200,"&gt;="&amp;('1. Configuració'!$C$9+(19-1)*7)))</f>
        <v/>
      </c>
      <c r="U28" s="28">
        <f>IF($A28="","",COUNTIFS('3. Registre'!$A$5:$A$200,$A28,'3. Registre'!$F$5:$F$200,"Aprovada",'3. Registre'!$C$5:$C$200,"&lt;="&amp;('1. Configuració'!$C$9+(20-1)*7+6),'3. Registre'!$D$5:$D$200,"&gt;="&amp;('1. Configuració'!$C$9+(20-1)*7)))</f>
        <v/>
      </c>
      <c r="V28" s="28">
        <f>IF($A28="","",COUNTIFS('3. Registre'!$A$5:$A$200,$A28,'3. Registre'!$F$5:$F$200,"Aprovada",'3. Registre'!$C$5:$C$200,"&lt;="&amp;('1. Configuració'!$C$9+(21-1)*7+6),'3. Registre'!$D$5:$D$200,"&gt;="&amp;('1. Configuració'!$C$9+(21-1)*7)))</f>
        <v/>
      </c>
      <c r="W28" s="28">
        <f>IF($A28="","",COUNTIFS('3. Registre'!$A$5:$A$200,$A28,'3. Registre'!$F$5:$F$200,"Aprovada",'3. Registre'!$C$5:$C$200,"&lt;="&amp;('1. Configuració'!$C$9+(22-1)*7+6),'3. Registre'!$D$5:$D$200,"&gt;="&amp;('1. Configuració'!$C$9+(22-1)*7)))</f>
        <v/>
      </c>
      <c r="X28" s="28">
        <f>IF($A28="","",COUNTIFS('3. Registre'!$A$5:$A$200,$A28,'3. Registre'!$F$5:$F$200,"Aprovada",'3. Registre'!$C$5:$C$200,"&lt;="&amp;('1. Configuració'!$C$9+(23-1)*7+6),'3. Registre'!$D$5:$D$200,"&gt;="&amp;('1. Configuració'!$C$9+(23-1)*7)))</f>
        <v/>
      </c>
      <c r="Y28" s="28">
        <f>IF($A28="","",COUNTIFS('3. Registre'!$A$5:$A$200,$A28,'3. Registre'!$F$5:$F$200,"Aprovada",'3. Registre'!$C$5:$C$200,"&lt;="&amp;('1. Configuració'!$C$9+(24-1)*7+6),'3. Registre'!$D$5:$D$200,"&gt;="&amp;('1. Configuració'!$C$9+(24-1)*7)))</f>
        <v/>
      </c>
      <c r="Z28" s="28">
        <f>IF($A28="","",COUNTIFS('3. Registre'!$A$5:$A$200,$A28,'3. Registre'!$F$5:$F$200,"Aprovada",'3. Registre'!$C$5:$C$200,"&lt;="&amp;('1. Configuració'!$C$9+(25-1)*7+6),'3. Registre'!$D$5:$D$200,"&gt;="&amp;('1. Configuració'!$C$9+(25-1)*7)))</f>
        <v/>
      </c>
      <c r="AA28" s="28">
        <f>IF($A28="","",COUNTIFS('3. Registre'!$A$5:$A$200,$A28,'3. Registre'!$F$5:$F$200,"Aprovada",'3. Registre'!$C$5:$C$200,"&lt;="&amp;('1. Configuració'!$C$9+(26-1)*7+6),'3. Registre'!$D$5:$D$200,"&gt;="&amp;('1. Configuració'!$C$9+(26-1)*7)))</f>
        <v/>
      </c>
      <c r="AB28" s="28">
        <f>IF($A28="","",COUNTIFS('3. Registre'!$A$5:$A$200,$A28,'3. Registre'!$F$5:$F$200,"Aprovada",'3. Registre'!$C$5:$C$200,"&lt;="&amp;('1. Configuració'!$C$9+(27-1)*7+6),'3. Registre'!$D$5:$D$200,"&gt;="&amp;('1. Configuració'!$C$9+(27-1)*7)))</f>
        <v/>
      </c>
      <c r="AC28" s="28">
        <f>IF($A28="","",COUNTIFS('3. Registre'!$A$5:$A$200,$A28,'3. Registre'!$F$5:$F$200,"Aprovada",'3. Registre'!$C$5:$C$200,"&lt;="&amp;('1. Configuració'!$C$9+(28-1)*7+6),'3. Registre'!$D$5:$D$200,"&gt;="&amp;('1. Configuració'!$C$9+(28-1)*7)))</f>
        <v/>
      </c>
      <c r="AD28" s="28">
        <f>IF($A28="","",COUNTIFS('3. Registre'!$A$5:$A$200,$A28,'3. Registre'!$F$5:$F$200,"Aprovada",'3. Registre'!$C$5:$C$200,"&lt;="&amp;('1. Configuració'!$C$9+(29-1)*7+6),'3. Registre'!$D$5:$D$200,"&gt;="&amp;('1. Configuració'!$C$9+(29-1)*7)))</f>
        <v/>
      </c>
      <c r="AE28" s="28">
        <f>IF($A28="","",COUNTIFS('3. Registre'!$A$5:$A$200,$A28,'3. Registre'!$F$5:$F$200,"Aprovada",'3. Registre'!$C$5:$C$200,"&lt;="&amp;('1. Configuració'!$C$9+(30-1)*7+6),'3. Registre'!$D$5:$D$200,"&gt;="&amp;('1. Configuració'!$C$9+(30-1)*7)))</f>
        <v/>
      </c>
      <c r="AF28" s="28">
        <f>IF($A28="","",COUNTIFS('3. Registre'!$A$5:$A$200,$A28,'3. Registre'!$F$5:$F$200,"Aprovada",'3. Registre'!$C$5:$C$200,"&lt;="&amp;('1. Configuració'!$C$9+(31-1)*7+6),'3. Registre'!$D$5:$D$200,"&gt;="&amp;('1. Configuració'!$C$9+(31-1)*7)))</f>
        <v/>
      </c>
      <c r="AG28" s="28">
        <f>IF($A28="","",COUNTIFS('3. Registre'!$A$5:$A$200,$A28,'3. Registre'!$F$5:$F$200,"Aprovada",'3. Registre'!$C$5:$C$200,"&lt;="&amp;('1. Configuració'!$C$9+(32-1)*7+6),'3. Registre'!$D$5:$D$200,"&gt;="&amp;('1. Configuració'!$C$9+(32-1)*7)))</f>
        <v/>
      </c>
      <c r="AH28" s="28">
        <f>IF($A28="","",COUNTIFS('3. Registre'!$A$5:$A$200,$A28,'3. Registre'!$F$5:$F$200,"Aprovada",'3. Registre'!$C$5:$C$200,"&lt;="&amp;('1. Configuració'!$C$9+(33-1)*7+6),'3. Registre'!$D$5:$D$200,"&gt;="&amp;('1. Configuració'!$C$9+(33-1)*7)))</f>
        <v/>
      </c>
      <c r="AI28" s="28">
        <f>IF($A28="","",COUNTIFS('3. Registre'!$A$5:$A$200,$A28,'3. Registre'!$F$5:$F$200,"Aprovada",'3. Registre'!$C$5:$C$200,"&lt;="&amp;('1. Configuració'!$C$9+(34-1)*7+6),'3. Registre'!$D$5:$D$200,"&gt;="&amp;('1. Configuració'!$C$9+(34-1)*7)))</f>
        <v/>
      </c>
      <c r="AJ28" s="28">
        <f>IF($A28="","",COUNTIFS('3. Registre'!$A$5:$A$200,$A28,'3. Registre'!$F$5:$F$200,"Aprovada",'3. Registre'!$C$5:$C$200,"&lt;="&amp;('1. Configuració'!$C$9+(35-1)*7+6),'3. Registre'!$D$5:$D$200,"&gt;="&amp;('1. Configuració'!$C$9+(35-1)*7)))</f>
        <v/>
      </c>
      <c r="AK28" s="28">
        <f>IF($A28="","",COUNTIFS('3. Registre'!$A$5:$A$200,$A28,'3. Registre'!$F$5:$F$200,"Aprovada",'3. Registre'!$C$5:$C$200,"&lt;="&amp;('1. Configuració'!$C$9+(36-1)*7+6),'3. Registre'!$D$5:$D$200,"&gt;="&amp;('1. Configuració'!$C$9+(36-1)*7)))</f>
        <v/>
      </c>
      <c r="AL28" s="28">
        <f>IF($A28="","",COUNTIFS('3. Registre'!$A$5:$A$200,$A28,'3. Registre'!$F$5:$F$200,"Aprovada",'3. Registre'!$C$5:$C$200,"&lt;="&amp;('1. Configuració'!$C$9+(37-1)*7+6),'3. Registre'!$D$5:$D$200,"&gt;="&amp;('1. Configuració'!$C$9+(37-1)*7)))</f>
        <v/>
      </c>
      <c r="AM28" s="28">
        <f>IF($A28="","",COUNTIFS('3. Registre'!$A$5:$A$200,$A28,'3. Registre'!$F$5:$F$200,"Aprovada",'3. Registre'!$C$5:$C$200,"&lt;="&amp;('1. Configuració'!$C$9+(38-1)*7+6),'3. Registre'!$D$5:$D$200,"&gt;="&amp;('1. Configuració'!$C$9+(38-1)*7)))</f>
        <v/>
      </c>
      <c r="AN28" s="28">
        <f>IF($A28="","",COUNTIFS('3. Registre'!$A$5:$A$200,$A28,'3. Registre'!$F$5:$F$200,"Aprovada",'3. Registre'!$C$5:$C$200,"&lt;="&amp;('1. Configuració'!$C$9+(39-1)*7+6),'3. Registre'!$D$5:$D$200,"&gt;="&amp;('1. Configuració'!$C$9+(39-1)*7)))</f>
        <v/>
      </c>
      <c r="AO28" s="28">
        <f>IF($A28="","",COUNTIFS('3. Registre'!$A$5:$A$200,$A28,'3. Registre'!$F$5:$F$200,"Aprovada",'3. Registre'!$C$5:$C$200,"&lt;="&amp;('1. Configuració'!$C$9+(40-1)*7+6),'3. Registre'!$D$5:$D$200,"&gt;="&amp;('1. Configuració'!$C$9+(40-1)*7)))</f>
        <v/>
      </c>
      <c r="AP28" s="28">
        <f>IF($A28="","",COUNTIFS('3. Registre'!$A$5:$A$200,$A28,'3. Registre'!$F$5:$F$200,"Aprovada",'3. Registre'!$C$5:$C$200,"&lt;="&amp;('1. Configuració'!$C$9+(41-1)*7+6),'3. Registre'!$D$5:$D$200,"&gt;="&amp;('1. Configuració'!$C$9+(41-1)*7)))</f>
        <v/>
      </c>
      <c r="AQ28" s="28">
        <f>IF($A28="","",COUNTIFS('3. Registre'!$A$5:$A$200,$A28,'3. Registre'!$F$5:$F$200,"Aprovada",'3. Registre'!$C$5:$C$200,"&lt;="&amp;('1. Configuració'!$C$9+(42-1)*7+6),'3. Registre'!$D$5:$D$200,"&gt;="&amp;('1. Configuració'!$C$9+(42-1)*7)))</f>
        <v/>
      </c>
      <c r="AR28" s="28">
        <f>IF($A28="","",COUNTIFS('3. Registre'!$A$5:$A$200,$A28,'3. Registre'!$F$5:$F$200,"Aprovada",'3. Registre'!$C$5:$C$200,"&lt;="&amp;('1. Configuració'!$C$9+(43-1)*7+6),'3. Registre'!$D$5:$D$200,"&gt;="&amp;('1. Configuració'!$C$9+(43-1)*7)))</f>
        <v/>
      </c>
      <c r="AS28" s="28">
        <f>IF($A28="","",COUNTIFS('3. Registre'!$A$5:$A$200,$A28,'3. Registre'!$F$5:$F$200,"Aprovada",'3. Registre'!$C$5:$C$200,"&lt;="&amp;('1. Configuració'!$C$9+(44-1)*7+6),'3. Registre'!$D$5:$D$200,"&gt;="&amp;('1. Configuració'!$C$9+(44-1)*7)))</f>
        <v/>
      </c>
      <c r="AT28" s="28">
        <f>IF($A28="","",COUNTIFS('3. Registre'!$A$5:$A$200,$A28,'3. Registre'!$F$5:$F$200,"Aprovada",'3. Registre'!$C$5:$C$200,"&lt;="&amp;('1. Configuració'!$C$9+(45-1)*7+6),'3. Registre'!$D$5:$D$200,"&gt;="&amp;('1. Configuració'!$C$9+(45-1)*7)))</f>
        <v/>
      </c>
      <c r="AU28" s="28">
        <f>IF($A28="","",COUNTIFS('3. Registre'!$A$5:$A$200,$A28,'3. Registre'!$F$5:$F$200,"Aprovada",'3. Registre'!$C$5:$C$200,"&lt;="&amp;('1. Configuració'!$C$9+(46-1)*7+6),'3. Registre'!$D$5:$D$200,"&gt;="&amp;('1. Configuració'!$C$9+(46-1)*7)))</f>
        <v/>
      </c>
      <c r="AV28" s="28">
        <f>IF($A28="","",COUNTIFS('3. Registre'!$A$5:$A$200,$A28,'3. Registre'!$F$5:$F$200,"Aprovada",'3. Registre'!$C$5:$C$200,"&lt;="&amp;('1. Configuració'!$C$9+(47-1)*7+6),'3. Registre'!$D$5:$D$200,"&gt;="&amp;('1. Configuració'!$C$9+(47-1)*7)))</f>
        <v/>
      </c>
      <c r="AW28" s="28">
        <f>IF($A28="","",COUNTIFS('3. Registre'!$A$5:$A$200,$A28,'3. Registre'!$F$5:$F$200,"Aprovada",'3. Registre'!$C$5:$C$200,"&lt;="&amp;('1. Configuració'!$C$9+(48-1)*7+6),'3. Registre'!$D$5:$D$200,"&gt;="&amp;('1. Configuració'!$C$9+(48-1)*7)))</f>
        <v/>
      </c>
      <c r="AX28" s="28">
        <f>IF($A28="","",COUNTIFS('3. Registre'!$A$5:$A$200,$A28,'3. Registre'!$F$5:$F$200,"Aprovada",'3. Registre'!$C$5:$C$200,"&lt;="&amp;('1. Configuració'!$C$9+(49-1)*7+6),'3. Registre'!$D$5:$D$200,"&gt;="&amp;('1. Configuració'!$C$9+(49-1)*7)))</f>
        <v/>
      </c>
      <c r="AY28" s="28">
        <f>IF($A28="","",COUNTIFS('3. Registre'!$A$5:$A$200,$A28,'3. Registre'!$F$5:$F$200,"Aprovada",'3. Registre'!$C$5:$C$200,"&lt;="&amp;('1. Configuració'!$C$9+(50-1)*7+6),'3. Registre'!$D$5:$D$200,"&gt;="&amp;('1. Configuració'!$C$9+(50-1)*7)))</f>
        <v/>
      </c>
      <c r="AZ28" s="28">
        <f>IF($A28="","",COUNTIFS('3. Registre'!$A$5:$A$200,$A28,'3. Registre'!$F$5:$F$200,"Aprovada",'3. Registre'!$C$5:$C$200,"&lt;="&amp;('1. Configuració'!$C$9+(51-1)*7+6),'3. Registre'!$D$5:$D$200,"&gt;="&amp;('1. Configuració'!$C$9+(51-1)*7)))</f>
        <v/>
      </c>
      <c r="BA28" s="28">
        <f>IF($A28="","",COUNTIFS('3. Registre'!$A$5:$A$200,$A28,'3. Registre'!$F$5:$F$200,"Aprovada",'3. Registre'!$C$5:$C$200,"&lt;="&amp;('1. Configuració'!$C$9+(52-1)*7+6),'3. Registre'!$D$5:$D$200,"&gt;="&amp;('1. Configuració'!$C$9+(52-1)*7)))</f>
        <v/>
      </c>
    </row>
    <row r="29">
      <c r="A29" s="19">
        <f>IF('2. Empleats'!A29="","",'2. Empleats'!A29)</f>
        <v/>
      </c>
      <c r="B29" s="28">
        <f>IF($A29="","",COUNTIFS('3. Registre'!$A$5:$A$200,$A29,'3. Registre'!$F$5:$F$200,"Aprovada",'3. Registre'!$C$5:$C$200,"&lt;="&amp;('1. Configuració'!$C$9+(1-1)*7+6),'3. Registre'!$D$5:$D$200,"&gt;="&amp;('1. Configuració'!$C$9+(1-1)*7)))</f>
        <v/>
      </c>
      <c r="C29" s="28">
        <f>IF($A29="","",COUNTIFS('3. Registre'!$A$5:$A$200,$A29,'3. Registre'!$F$5:$F$200,"Aprovada",'3. Registre'!$C$5:$C$200,"&lt;="&amp;('1. Configuració'!$C$9+(2-1)*7+6),'3. Registre'!$D$5:$D$200,"&gt;="&amp;('1. Configuració'!$C$9+(2-1)*7)))</f>
        <v/>
      </c>
      <c r="D29" s="28">
        <f>IF($A29="","",COUNTIFS('3. Registre'!$A$5:$A$200,$A29,'3. Registre'!$F$5:$F$200,"Aprovada",'3. Registre'!$C$5:$C$200,"&lt;="&amp;('1. Configuració'!$C$9+(3-1)*7+6),'3. Registre'!$D$5:$D$200,"&gt;="&amp;('1. Configuració'!$C$9+(3-1)*7)))</f>
        <v/>
      </c>
      <c r="E29" s="28">
        <f>IF($A29="","",COUNTIFS('3. Registre'!$A$5:$A$200,$A29,'3. Registre'!$F$5:$F$200,"Aprovada",'3. Registre'!$C$5:$C$200,"&lt;="&amp;('1. Configuració'!$C$9+(4-1)*7+6),'3. Registre'!$D$5:$D$200,"&gt;="&amp;('1. Configuració'!$C$9+(4-1)*7)))</f>
        <v/>
      </c>
      <c r="F29" s="28">
        <f>IF($A29="","",COUNTIFS('3. Registre'!$A$5:$A$200,$A29,'3. Registre'!$F$5:$F$200,"Aprovada",'3. Registre'!$C$5:$C$200,"&lt;="&amp;('1. Configuració'!$C$9+(5-1)*7+6),'3. Registre'!$D$5:$D$200,"&gt;="&amp;('1. Configuració'!$C$9+(5-1)*7)))</f>
        <v/>
      </c>
      <c r="G29" s="28">
        <f>IF($A29="","",COUNTIFS('3. Registre'!$A$5:$A$200,$A29,'3. Registre'!$F$5:$F$200,"Aprovada",'3. Registre'!$C$5:$C$200,"&lt;="&amp;('1. Configuració'!$C$9+(6-1)*7+6),'3. Registre'!$D$5:$D$200,"&gt;="&amp;('1. Configuració'!$C$9+(6-1)*7)))</f>
        <v/>
      </c>
      <c r="H29" s="28">
        <f>IF($A29="","",COUNTIFS('3. Registre'!$A$5:$A$200,$A29,'3. Registre'!$F$5:$F$200,"Aprovada",'3. Registre'!$C$5:$C$200,"&lt;="&amp;('1. Configuració'!$C$9+(7-1)*7+6),'3. Registre'!$D$5:$D$200,"&gt;="&amp;('1. Configuració'!$C$9+(7-1)*7)))</f>
        <v/>
      </c>
      <c r="I29" s="28">
        <f>IF($A29="","",COUNTIFS('3. Registre'!$A$5:$A$200,$A29,'3. Registre'!$F$5:$F$200,"Aprovada",'3. Registre'!$C$5:$C$200,"&lt;="&amp;('1. Configuració'!$C$9+(8-1)*7+6),'3. Registre'!$D$5:$D$200,"&gt;="&amp;('1. Configuració'!$C$9+(8-1)*7)))</f>
        <v/>
      </c>
      <c r="J29" s="28">
        <f>IF($A29="","",COUNTIFS('3. Registre'!$A$5:$A$200,$A29,'3. Registre'!$F$5:$F$200,"Aprovada",'3. Registre'!$C$5:$C$200,"&lt;="&amp;('1. Configuració'!$C$9+(9-1)*7+6),'3. Registre'!$D$5:$D$200,"&gt;="&amp;('1. Configuració'!$C$9+(9-1)*7)))</f>
        <v/>
      </c>
      <c r="K29" s="28">
        <f>IF($A29="","",COUNTIFS('3. Registre'!$A$5:$A$200,$A29,'3. Registre'!$F$5:$F$200,"Aprovada",'3. Registre'!$C$5:$C$200,"&lt;="&amp;('1. Configuració'!$C$9+(10-1)*7+6),'3. Registre'!$D$5:$D$200,"&gt;="&amp;('1. Configuració'!$C$9+(10-1)*7)))</f>
        <v/>
      </c>
      <c r="L29" s="28">
        <f>IF($A29="","",COUNTIFS('3. Registre'!$A$5:$A$200,$A29,'3. Registre'!$F$5:$F$200,"Aprovada",'3. Registre'!$C$5:$C$200,"&lt;="&amp;('1. Configuració'!$C$9+(11-1)*7+6),'3. Registre'!$D$5:$D$200,"&gt;="&amp;('1. Configuració'!$C$9+(11-1)*7)))</f>
        <v/>
      </c>
      <c r="M29" s="28">
        <f>IF($A29="","",COUNTIFS('3. Registre'!$A$5:$A$200,$A29,'3. Registre'!$F$5:$F$200,"Aprovada",'3. Registre'!$C$5:$C$200,"&lt;="&amp;('1. Configuració'!$C$9+(12-1)*7+6),'3. Registre'!$D$5:$D$200,"&gt;="&amp;('1. Configuració'!$C$9+(12-1)*7)))</f>
        <v/>
      </c>
      <c r="N29" s="28">
        <f>IF($A29="","",COUNTIFS('3. Registre'!$A$5:$A$200,$A29,'3. Registre'!$F$5:$F$200,"Aprovada",'3. Registre'!$C$5:$C$200,"&lt;="&amp;('1. Configuració'!$C$9+(13-1)*7+6),'3. Registre'!$D$5:$D$200,"&gt;="&amp;('1. Configuració'!$C$9+(13-1)*7)))</f>
        <v/>
      </c>
      <c r="O29" s="28">
        <f>IF($A29="","",COUNTIFS('3. Registre'!$A$5:$A$200,$A29,'3. Registre'!$F$5:$F$200,"Aprovada",'3. Registre'!$C$5:$C$200,"&lt;="&amp;('1. Configuració'!$C$9+(14-1)*7+6),'3. Registre'!$D$5:$D$200,"&gt;="&amp;('1. Configuració'!$C$9+(14-1)*7)))</f>
        <v/>
      </c>
      <c r="P29" s="28">
        <f>IF($A29="","",COUNTIFS('3. Registre'!$A$5:$A$200,$A29,'3. Registre'!$F$5:$F$200,"Aprovada",'3. Registre'!$C$5:$C$200,"&lt;="&amp;('1. Configuració'!$C$9+(15-1)*7+6),'3. Registre'!$D$5:$D$200,"&gt;="&amp;('1. Configuració'!$C$9+(15-1)*7)))</f>
        <v/>
      </c>
      <c r="Q29" s="28">
        <f>IF($A29="","",COUNTIFS('3. Registre'!$A$5:$A$200,$A29,'3. Registre'!$F$5:$F$200,"Aprovada",'3. Registre'!$C$5:$C$200,"&lt;="&amp;('1. Configuració'!$C$9+(16-1)*7+6),'3. Registre'!$D$5:$D$200,"&gt;="&amp;('1. Configuració'!$C$9+(16-1)*7)))</f>
        <v/>
      </c>
      <c r="R29" s="28">
        <f>IF($A29="","",COUNTIFS('3. Registre'!$A$5:$A$200,$A29,'3. Registre'!$F$5:$F$200,"Aprovada",'3. Registre'!$C$5:$C$200,"&lt;="&amp;('1. Configuració'!$C$9+(17-1)*7+6),'3. Registre'!$D$5:$D$200,"&gt;="&amp;('1. Configuració'!$C$9+(17-1)*7)))</f>
        <v/>
      </c>
      <c r="S29" s="28">
        <f>IF($A29="","",COUNTIFS('3. Registre'!$A$5:$A$200,$A29,'3. Registre'!$F$5:$F$200,"Aprovada",'3. Registre'!$C$5:$C$200,"&lt;="&amp;('1. Configuració'!$C$9+(18-1)*7+6),'3. Registre'!$D$5:$D$200,"&gt;="&amp;('1. Configuració'!$C$9+(18-1)*7)))</f>
        <v/>
      </c>
      <c r="T29" s="28">
        <f>IF($A29="","",COUNTIFS('3. Registre'!$A$5:$A$200,$A29,'3. Registre'!$F$5:$F$200,"Aprovada",'3. Registre'!$C$5:$C$200,"&lt;="&amp;('1. Configuració'!$C$9+(19-1)*7+6),'3. Registre'!$D$5:$D$200,"&gt;="&amp;('1. Configuració'!$C$9+(19-1)*7)))</f>
        <v/>
      </c>
      <c r="U29" s="28">
        <f>IF($A29="","",COUNTIFS('3. Registre'!$A$5:$A$200,$A29,'3. Registre'!$F$5:$F$200,"Aprovada",'3. Registre'!$C$5:$C$200,"&lt;="&amp;('1. Configuració'!$C$9+(20-1)*7+6),'3. Registre'!$D$5:$D$200,"&gt;="&amp;('1. Configuració'!$C$9+(20-1)*7)))</f>
        <v/>
      </c>
      <c r="V29" s="28">
        <f>IF($A29="","",COUNTIFS('3. Registre'!$A$5:$A$200,$A29,'3. Registre'!$F$5:$F$200,"Aprovada",'3. Registre'!$C$5:$C$200,"&lt;="&amp;('1. Configuració'!$C$9+(21-1)*7+6),'3. Registre'!$D$5:$D$200,"&gt;="&amp;('1. Configuració'!$C$9+(21-1)*7)))</f>
        <v/>
      </c>
      <c r="W29" s="28">
        <f>IF($A29="","",COUNTIFS('3. Registre'!$A$5:$A$200,$A29,'3. Registre'!$F$5:$F$200,"Aprovada",'3. Registre'!$C$5:$C$200,"&lt;="&amp;('1. Configuració'!$C$9+(22-1)*7+6),'3. Registre'!$D$5:$D$200,"&gt;="&amp;('1. Configuració'!$C$9+(22-1)*7)))</f>
        <v/>
      </c>
      <c r="X29" s="28">
        <f>IF($A29="","",COUNTIFS('3. Registre'!$A$5:$A$200,$A29,'3. Registre'!$F$5:$F$200,"Aprovada",'3. Registre'!$C$5:$C$200,"&lt;="&amp;('1. Configuració'!$C$9+(23-1)*7+6),'3. Registre'!$D$5:$D$200,"&gt;="&amp;('1. Configuració'!$C$9+(23-1)*7)))</f>
        <v/>
      </c>
      <c r="Y29" s="28">
        <f>IF($A29="","",COUNTIFS('3. Registre'!$A$5:$A$200,$A29,'3. Registre'!$F$5:$F$200,"Aprovada",'3. Registre'!$C$5:$C$200,"&lt;="&amp;('1. Configuració'!$C$9+(24-1)*7+6),'3. Registre'!$D$5:$D$200,"&gt;="&amp;('1. Configuració'!$C$9+(24-1)*7)))</f>
        <v/>
      </c>
      <c r="Z29" s="28">
        <f>IF($A29="","",COUNTIFS('3. Registre'!$A$5:$A$200,$A29,'3. Registre'!$F$5:$F$200,"Aprovada",'3. Registre'!$C$5:$C$200,"&lt;="&amp;('1. Configuració'!$C$9+(25-1)*7+6),'3. Registre'!$D$5:$D$200,"&gt;="&amp;('1. Configuració'!$C$9+(25-1)*7)))</f>
        <v/>
      </c>
      <c r="AA29" s="28">
        <f>IF($A29="","",COUNTIFS('3. Registre'!$A$5:$A$200,$A29,'3. Registre'!$F$5:$F$200,"Aprovada",'3. Registre'!$C$5:$C$200,"&lt;="&amp;('1. Configuració'!$C$9+(26-1)*7+6),'3. Registre'!$D$5:$D$200,"&gt;="&amp;('1. Configuració'!$C$9+(26-1)*7)))</f>
        <v/>
      </c>
      <c r="AB29" s="28">
        <f>IF($A29="","",COUNTIFS('3. Registre'!$A$5:$A$200,$A29,'3. Registre'!$F$5:$F$200,"Aprovada",'3. Registre'!$C$5:$C$200,"&lt;="&amp;('1. Configuració'!$C$9+(27-1)*7+6),'3. Registre'!$D$5:$D$200,"&gt;="&amp;('1. Configuració'!$C$9+(27-1)*7)))</f>
        <v/>
      </c>
      <c r="AC29" s="28">
        <f>IF($A29="","",COUNTIFS('3. Registre'!$A$5:$A$200,$A29,'3. Registre'!$F$5:$F$200,"Aprovada",'3. Registre'!$C$5:$C$200,"&lt;="&amp;('1. Configuració'!$C$9+(28-1)*7+6),'3. Registre'!$D$5:$D$200,"&gt;="&amp;('1. Configuració'!$C$9+(28-1)*7)))</f>
        <v/>
      </c>
      <c r="AD29" s="28">
        <f>IF($A29="","",COUNTIFS('3. Registre'!$A$5:$A$200,$A29,'3. Registre'!$F$5:$F$200,"Aprovada",'3. Registre'!$C$5:$C$200,"&lt;="&amp;('1. Configuració'!$C$9+(29-1)*7+6),'3. Registre'!$D$5:$D$200,"&gt;="&amp;('1. Configuració'!$C$9+(29-1)*7)))</f>
        <v/>
      </c>
      <c r="AE29" s="28">
        <f>IF($A29="","",COUNTIFS('3. Registre'!$A$5:$A$200,$A29,'3. Registre'!$F$5:$F$200,"Aprovada",'3. Registre'!$C$5:$C$200,"&lt;="&amp;('1. Configuració'!$C$9+(30-1)*7+6),'3. Registre'!$D$5:$D$200,"&gt;="&amp;('1. Configuració'!$C$9+(30-1)*7)))</f>
        <v/>
      </c>
      <c r="AF29" s="28">
        <f>IF($A29="","",COUNTIFS('3. Registre'!$A$5:$A$200,$A29,'3. Registre'!$F$5:$F$200,"Aprovada",'3. Registre'!$C$5:$C$200,"&lt;="&amp;('1. Configuració'!$C$9+(31-1)*7+6),'3. Registre'!$D$5:$D$200,"&gt;="&amp;('1. Configuració'!$C$9+(31-1)*7)))</f>
        <v/>
      </c>
      <c r="AG29" s="28">
        <f>IF($A29="","",COUNTIFS('3. Registre'!$A$5:$A$200,$A29,'3. Registre'!$F$5:$F$200,"Aprovada",'3. Registre'!$C$5:$C$200,"&lt;="&amp;('1. Configuració'!$C$9+(32-1)*7+6),'3. Registre'!$D$5:$D$200,"&gt;="&amp;('1. Configuració'!$C$9+(32-1)*7)))</f>
        <v/>
      </c>
      <c r="AH29" s="28">
        <f>IF($A29="","",COUNTIFS('3. Registre'!$A$5:$A$200,$A29,'3. Registre'!$F$5:$F$200,"Aprovada",'3. Registre'!$C$5:$C$200,"&lt;="&amp;('1. Configuració'!$C$9+(33-1)*7+6),'3. Registre'!$D$5:$D$200,"&gt;="&amp;('1. Configuració'!$C$9+(33-1)*7)))</f>
        <v/>
      </c>
      <c r="AI29" s="28">
        <f>IF($A29="","",COUNTIFS('3. Registre'!$A$5:$A$200,$A29,'3. Registre'!$F$5:$F$200,"Aprovada",'3. Registre'!$C$5:$C$200,"&lt;="&amp;('1. Configuració'!$C$9+(34-1)*7+6),'3. Registre'!$D$5:$D$200,"&gt;="&amp;('1. Configuració'!$C$9+(34-1)*7)))</f>
        <v/>
      </c>
      <c r="AJ29" s="28">
        <f>IF($A29="","",COUNTIFS('3. Registre'!$A$5:$A$200,$A29,'3. Registre'!$F$5:$F$200,"Aprovada",'3. Registre'!$C$5:$C$200,"&lt;="&amp;('1. Configuració'!$C$9+(35-1)*7+6),'3. Registre'!$D$5:$D$200,"&gt;="&amp;('1. Configuració'!$C$9+(35-1)*7)))</f>
        <v/>
      </c>
      <c r="AK29" s="28">
        <f>IF($A29="","",COUNTIFS('3. Registre'!$A$5:$A$200,$A29,'3. Registre'!$F$5:$F$200,"Aprovada",'3. Registre'!$C$5:$C$200,"&lt;="&amp;('1. Configuració'!$C$9+(36-1)*7+6),'3. Registre'!$D$5:$D$200,"&gt;="&amp;('1. Configuració'!$C$9+(36-1)*7)))</f>
        <v/>
      </c>
      <c r="AL29" s="28">
        <f>IF($A29="","",COUNTIFS('3. Registre'!$A$5:$A$200,$A29,'3. Registre'!$F$5:$F$200,"Aprovada",'3. Registre'!$C$5:$C$200,"&lt;="&amp;('1. Configuració'!$C$9+(37-1)*7+6),'3. Registre'!$D$5:$D$200,"&gt;="&amp;('1. Configuració'!$C$9+(37-1)*7)))</f>
        <v/>
      </c>
      <c r="AM29" s="28">
        <f>IF($A29="","",COUNTIFS('3. Registre'!$A$5:$A$200,$A29,'3. Registre'!$F$5:$F$200,"Aprovada",'3. Registre'!$C$5:$C$200,"&lt;="&amp;('1. Configuració'!$C$9+(38-1)*7+6),'3. Registre'!$D$5:$D$200,"&gt;="&amp;('1. Configuració'!$C$9+(38-1)*7)))</f>
        <v/>
      </c>
      <c r="AN29" s="28">
        <f>IF($A29="","",COUNTIFS('3. Registre'!$A$5:$A$200,$A29,'3. Registre'!$F$5:$F$200,"Aprovada",'3. Registre'!$C$5:$C$200,"&lt;="&amp;('1. Configuració'!$C$9+(39-1)*7+6),'3. Registre'!$D$5:$D$200,"&gt;="&amp;('1. Configuració'!$C$9+(39-1)*7)))</f>
        <v/>
      </c>
      <c r="AO29" s="28">
        <f>IF($A29="","",COUNTIFS('3. Registre'!$A$5:$A$200,$A29,'3. Registre'!$F$5:$F$200,"Aprovada",'3. Registre'!$C$5:$C$200,"&lt;="&amp;('1. Configuració'!$C$9+(40-1)*7+6),'3. Registre'!$D$5:$D$200,"&gt;="&amp;('1. Configuració'!$C$9+(40-1)*7)))</f>
        <v/>
      </c>
      <c r="AP29" s="28">
        <f>IF($A29="","",COUNTIFS('3. Registre'!$A$5:$A$200,$A29,'3. Registre'!$F$5:$F$200,"Aprovada",'3. Registre'!$C$5:$C$200,"&lt;="&amp;('1. Configuració'!$C$9+(41-1)*7+6),'3. Registre'!$D$5:$D$200,"&gt;="&amp;('1. Configuració'!$C$9+(41-1)*7)))</f>
        <v/>
      </c>
      <c r="AQ29" s="28">
        <f>IF($A29="","",COUNTIFS('3. Registre'!$A$5:$A$200,$A29,'3. Registre'!$F$5:$F$200,"Aprovada",'3. Registre'!$C$5:$C$200,"&lt;="&amp;('1. Configuració'!$C$9+(42-1)*7+6),'3. Registre'!$D$5:$D$200,"&gt;="&amp;('1. Configuració'!$C$9+(42-1)*7)))</f>
        <v/>
      </c>
      <c r="AR29" s="28">
        <f>IF($A29="","",COUNTIFS('3. Registre'!$A$5:$A$200,$A29,'3. Registre'!$F$5:$F$200,"Aprovada",'3. Registre'!$C$5:$C$200,"&lt;="&amp;('1. Configuració'!$C$9+(43-1)*7+6),'3. Registre'!$D$5:$D$200,"&gt;="&amp;('1. Configuració'!$C$9+(43-1)*7)))</f>
        <v/>
      </c>
      <c r="AS29" s="28">
        <f>IF($A29="","",COUNTIFS('3. Registre'!$A$5:$A$200,$A29,'3. Registre'!$F$5:$F$200,"Aprovada",'3. Registre'!$C$5:$C$200,"&lt;="&amp;('1. Configuració'!$C$9+(44-1)*7+6),'3. Registre'!$D$5:$D$200,"&gt;="&amp;('1. Configuració'!$C$9+(44-1)*7)))</f>
        <v/>
      </c>
      <c r="AT29" s="28">
        <f>IF($A29="","",COUNTIFS('3. Registre'!$A$5:$A$200,$A29,'3. Registre'!$F$5:$F$200,"Aprovada",'3. Registre'!$C$5:$C$200,"&lt;="&amp;('1. Configuració'!$C$9+(45-1)*7+6),'3. Registre'!$D$5:$D$200,"&gt;="&amp;('1. Configuració'!$C$9+(45-1)*7)))</f>
        <v/>
      </c>
      <c r="AU29" s="28">
        <f>IF($A29="","",COUNTIFS('3. Registre'!$A$5:$A$200,$A29,'3. Registre'!$F$5:$F$200,"Aprovada",'3. Registre'!$C$5:$C$200,"&lt;="&amp;('1. Configuració'!$C$9+(46-1)*7+6),'3. Registre'!$D$5:$D$200,"&gt;="&amp;('1. Configuració'!$C$9+(46-1)*7)))</f>
        <v/>
      </c>
      <c r="AV29" s="28">
        <f>IF($A29="","",COUNTIFS('3. Registre'!$A$5:$A$200,$A29,'3. Registre'!$F$5:$F$200,"Aprovada",'3. Registre'!$C$5:$C$200,"&lt;="&amp;('1. Configuració'!$C$9+(47-1)*7+6),'3. Registre'!$D$5:$D$200,"&gt;="&amp;('1. Configuració'!$C$9+(47-1)*7)))</f>
        <v/>
      </c>
      <c r="AW29" s="28">
        <f>IF($A29="","",COUNTIFS('3. Registre'!$A$5:$A$200,$A29,'3. Registre'!$F$5:$F$200,"Aprovada",'3. Registre'!$C$5:$C$200,"&lt;="&amp;('1. Configuració'!$C$9+(48-1)*7+6),'3. Registre'!$D$5:$D$200,"&gt;="&amp;('1. Configuració'!$C$9+(48-1)*7)))</f>
        <v/>
      </c>
      <c r="AX29" s="28">
        <f>IF($A29="","",COUNTIFS('3. Registre'!$A$5:$A$200,$A29,'3. Registre'!$F$5:$F$200,"Aprovada",'3. Registre'!$C$5:$C$200,"&lt;="&amp;('1. Configuració'!$C$9+(49-1)*7+6),'3. Registre'!$D$5:$D$200,"&gt;="&amp;('1. Configuració'!$C$9+(49-1)*7)))</f>
        <v/>
      </c>
      <c r="AY29" s="28">
        <f>IF($A29="","",COUNTIFS('3. Registre'!$A$5:$A$200,$A29,'3. Registre'!$F$5:$F$200,"Aprovada",'3. Registre'!$C$5:$C$200,"&lt;="&amp;('1. Configuració'!$C$9+(50-1)*7+6),'3. Registre'!$D$5:$D$200,"&gt;="&amp;('1. Configuració'!$C$9+(50-1)*7)))</f>
        <v/>
      </c>
      <c r="AZ29" s="28">
        <f>IF($A29="","",COUNTIFS('3. Registre'!$A$5:$A$200,$A29,'3. Registre'!$F$5:$F$200,"Aprovada",'3. Registre'!$C$5:$C$200,"&lt;="&amp;('1. Configuració'!$C$9+(51-1)*7+6),'3. Registre'!$D$5:$D$200,"&gt;="&amp;('1. Configuració'!$C$9+(51-1)*7)))</f>
        <v/>
      </c>
      <c r="BA29" s="28">
        <f>IF($A29="","",COUNTIFS('3. Registre'!$A$5:$A$200,$A29,'3. Registre'!$F$5:$F$200,"Aprovada",'3. Registre'!$C$5:$C$200,"&lt;="&amp;('1. Configuració'!$C$9+(52-1)*7+6),'3. Registre'!$D$5:$D$200,"&gt;="&amp;('1. Configuració'!$C$9+(52-1)*7)))</f>
        <v/>
      </c>
    </row>
    <row r="30">
      <c r="A30" s="19">
        <f>IF('2. Empleats'!A30="","",'2. Empleats'!A30)</f>
        <v/>
      </c>
      <c r="B30" s="28">
        <f>IF($A30="","",COUNTIFS('3. Registre'!$A$5:$A$200,$A30,'3. Registre'!$F$5:$F$200,"Aprovada",'3. Registre'!$C$5:$C$200,"&lt;="&amp;('1. Configuració'!$C$9+(1-1)*7+6),'3. Registre'!$D$5:$D$200,"&gt;="&amp;('1. Configuració'!$C$9+(1-1)*7)))</f>
        <v/>
      </c>
      <c r="C30" s="28">
        <f>IF($A30="","",COUNTIFS('3. Registre'!$A$5:$A$200,$A30,'3. Registre'!$F$5:$F$200,"Aprovada",'3. Registre'!$C$5:$C$200,"&lt;="&amp;('1. Configuració'!$C$9+(2-1)*7+6),'3. Registre'!$D$5:$D$200,"&gt;="&amp;('1. Configuració'!$C$9+(2-1)*7)))</f>
        <v/>
      </c>
      <c r="D30" s="28">
        <f>IF($A30="","",COUNTIFS('3. Registre'!$A$5:$A$200,$A30,'3. Registre'!$F$5:$F$200,"Aprovada",'3. Registre'!$C$5:$C$200,"&lt;="&amp;('1. Configuració'!$C$9+(3-1)*7+6),'3. Registre'!$D$5:$D$200,"&gt;="&amp;('1. Configuració'!$C$9+(3-1)*7)))</f>
        <v/>
      </c>
      <c r="E30" s="28">
        <f>IF($A30="","",COUNTIFS('3. Registre'!$A$5:$A$200,$A30,'3. Registre'!$F$5:$F$200,"Aprovada",'3. Registre'!$C$5:$C$200,"&lt;="&amp;('1. Configuració'!$C$9+(4-1)*7+6),'3. Registre'!$D$5:$D$200,"&gt;="&amp;('1. Configuració'!$C$9+(4-1)*7)))</f>
        <v/>
      </c>
      <c r="F30" s="28">
        <f>IF($A30="","",COUNTIFS('3. Registre'!$A$5:$A$200,$A30,'3. Registre'!$F$5:$F$200,"Aprovada",'3. Registre'!$C$5:$C$200,"&lt;="&amp;('1. Configuració'!$C$9+(5-1)*7+6),'3. Registre'!$D$5:$D$200,"&gt;="&amp;('1. Configuració'!$C$9+(5-1)*7)))</f>
        <v/>
      </c>
      <c r="G30" s="28">
        <f>IF($A30="","",COUNTIFS('3. Registre'!$A$5:$A$200,$A30,'3. Registre'!$F$5:$F$200,"Aprovada",'3. Registre'!$C$5:$C$200,"&lt;="&amp;('1. Configuració'!$C$9+(6-1)*7+6),'3. Registre'!$D$5:$D$200,"&gt;="&amp;('1. Configuració'!$C$9+(6-1)*7)))</f>
        <v/>
      </c>
      <c r="H30" s="28">
        <f>IF($A30="","",COUNTIFS('3. Registre'!$A$5:$A$200,$A30,'3. Registre'!$F$5:$F$200,"Aprovada",'3. Registre'!$C$5:$C$200,"&lt;="&amp;('1. Configuració'!$C$9+(7-1)*7+6),'3. Registre'!$D$5:$D$200,"&gt;="&amp;('1. Configuració'!$C$9+(7-1)*7)))</f>
        <v/>
      </c>
      <c r="I30" s="28">
        <f>IF($A30="","",COUNTIFS('3. Registre'!$A$5:$A$200,$A30,'3. Registre'!$F$5:$F$200,"Aprovada",'3. Registre'!$C$5:$C$200,"&lt;="&amp;('1. Configuració'!$C$9+(8-1)*7+6),'3. Registre'!$D$5:$D$200,"&gt;="&amp;('1. Configuració'!$C$9+(8-1)*7)))</f>
        <v/>
      </c>
      <c r="J30" s="28">
        <f>IF($A30="","",COUNTIFS('3. Registre'!$A$5:$A$200,$A30,'3. Registre'!$F$5:$F$200,"Aprovada",'3. Registre'!$C$5:$C$200,"&lt;="&amp;('1. Configuració'!$C$9+(9-1)*7+6),'3. Registre'!$D$5:$D$200,"&gt;="&amp;('1. Configuració'!$C$9+(9-1)*7)))</f>
        <v/>
      </c>
      <c r="K30" s="28">
        <f>IF($A30="","",COUNTIFS('3. Registre'!$A$5:$A$200,$A30,'3. Registre'!$F$5:$F$200,"Aprovada",'3. Registre'!$C$5:$C$200,"&lt;="&amp;('1. Configuració'!$C$9+(10-1)*7+6),'3. Registre'!$D$5:$D$200,"&gt;="&amp;('1. Configuració'!$C$9+(10-1)*7)))</f>
        <v/>
      </c>
      <c r="L30" s="28">
        <f>IF($A30="","",COUNTIFS('3. Registre'!$A$5:$A$200,$A30,'3. Registre'!$F$5:$F$200,"Aprovada",'3. Registre'!$C$5:$C$200,"&lt;="&amp;('1. Configuració'!$C$9+(11-1)*7+6),'3. Registre'!$D$5:$D$200,"&gt;="&amp;('1. Configuració'!$C$9+(11-1)*7)))</f>
        <v/>
      </c>
      <c r="M30" s="28">
        <f>IF($A30="","",COUNTIFS('3. Registre'!$A$5:$A$200,$A30,'3. Registre'!$F$5:$F$200,"Aprovada",'3. Registre'!$C$5:$C$200,"&lt;="&amp;('1. Configuració'!$C$9+(12-1)*7+6),'3. Registre'!$D$5:$D$200,"&gt;="&amp;('1. Configuració'!$C$9+(12-1)*7)))</f>
        <v/>
      </c>
      <c r="N30" s="28">
        <f>IF($A30="","",COUNTIFS('3. Registre'!$A$5:$A$200,$A30,'3. Registre'!$F$5:$F$200,"Aprovada",'3. Registre'!$C$5:$C$200,"&lt;="&amp;('1. Configuració'!$C$9+(13-1)*7+6),'3. Registre'!$D$5:$D$200,"&gt;="&amp;('1. Configuració'!$C$9+(13-1)*7)))</f>
        <v/>
      </c>
      <c r="O30" s="28">
        <f>IF($A30="","",COUNTIFS('3. Registre'!$A$5:$A$200,$A30,'3. Registre'!$F$5:$F$200,"Aprovada",'3. Registre'!$C$5:$C$200,"&lt;="&amp;('1. Configuració'!$C$9+(14-1)*7+6),'3. Registre'!$D$5:$D$200,"&gt;="&amp;('1. Configuració'!$C$9+(14-1)*7)))</f>
        <v/>
      </c>
      <c r="P30" s="28">
        <f>IF($A30="","",COUNTIFS('3. Registre'!$A$5:$A$200,$A30,'3. Registre'!$F$5:$F$200,"Aprovada",'3. Registre'!$C$5:$C$200,"&lt;="&amp;('1. Configuració'!$C$9+(15-1)*7+6),'3. Registre'!$D$5:$D$200,"&gt;="&amp;('1. Configuració'!$C$9+(15-1)*7)))</f>
        <v/>
      </c>
      <c r="Q30" s="28">
        <f>IF($A30="","",COUNTIFS('3. Registre'!$A$5:$A$200,$A30,'3. Registre'!$F$5:$F$200,"Aprovada",'3. Registre'!$C$5:$C$200,"&lt;="&amp;('1. Configuració'!$C$9+(16-1)*7+6),'3. Registre'!$D$5:$D$200,"&gt;="&amp;('1. Configuració'!$C$9+(16-1)*7)))</f>
        <v/>
      </c>
      <c r="R30" s="28">
        <f>IF($A30="","",COUNTIFS('3. Registre'!$A$5:$A$200,$A30,'3. Registre'!$F$5:$F$200,"Aprovada",'3. Registre'!$C$5:$C$200,"&lt;="&amp;('1. Configuració'!$C$9+(17-1)*7+6),'3. Registre'!$D$5:$D$200,"&gt;="&amp;('1. Configuració'!$C$9+(17-1)*7)))</f>
        <v/>
      </c>
      <c r="S30" s="28">
        <f>IF($A30="","",COUNTIFS('3. Registre'!$A$5:$A$200,$A30,'3. Registre'!$F$5:$F$200,"Aprovada",'3. Registre'!$C$5:$C$200,"&lt;="&amp;('1. Configuració'!$C$9+(18-1)*7+6),'3. Registre'!$D$5:$D$200,"&gt;="&amp;('1. Configuració'!$C$9+(18-1)*7)))</f>
        <v/>
      </c>
      <c r="T30" s="28">
        <f>IF($A30="","",COUNTIFS('3. Registre'!$A$5:$A$200,$A30,'3. Registre'!$F$5:$F$200,"Aprovada",'3. Registre'!$C$5:$C$200,"&lt;="&amp;('1. Configuració'!$C$9+(19-1)*7+6),'3. Registre'!$D$5:$D$200,"&gt;="&amp;('1. Configuració'!$C$9+(19-1)*7)))</f>
        <v/>
      </c>
      <c r="U30" s="28">
        <f>IF($A30="","",COUNTIFS('3. Registre'!$A$5:$A$200,$A30,'3. Registre'!$F$5:$F$200,"Aprovada",'3. Registre'!$C$5:$C$200,"&lt;="&amp;('1. Configuració'!$C$9+(20-1)*7+6),'3. Registre'!$D$5:$D$200,"&gt;="&amp;('1. Configuració'!$C$9+(20-1)*7)))</f>
        <v/>
      </c>
      <c r="V30" s="28">
        <f>IF($A30="","",COUNTIFS('3. Registre'!$A$5:$A$200,$A30,'3. Registre'!$F$5:$F$200,"Aprovada",'3. Registre'!$C$5:$C$200,"&lt;="&amp;('1. Configuració'!$C$9+(21-1)*7+6),'3. Registre'!$D$5:$D$200,"&gt;="&amp;('1. Configuració'!$C$9+(21-1)*7)))</f>
        <v/>
      </c>
      <c r="W30" s="28">
        <f>IF($A30="","",COUNTIFS('3. Registre'!$A$5:$A$200,$A30,'3. Registre'!$F$5:$F$200,"Aprovada",'3. Registre'!$C$5:$C$200,"&lt;="&amp;('1. Configuració'!$C$9+(22-1)*7+6),'3. Registre'!$D$5:$D$200,"&gt;="&amp;('1. Configuració'!$C$9+(22-1)*7)))</f>
        <v/>
      </c>
      <c r="X30" s="28">
        <f>IF($A30="","",COUNTIFS('3. Registre'!$A$5:$A$200,$A30,'3. Registre'!$F$5:$F$200,"Aprovada",'3. Registre'!$C$5:$C$200,"&lt;="&amp;('1. Configuració'!$C$9+(23-1)*7+6),'3. Registre'!$D$5:$D$200,"&gt;="&amp;('1. Configuració'!$C$9+(23-1)*7)))</f>
        <v/>
      </c>
      <c r="Y30" s="28">
        <f>IF($A30="","",COUNTIFS('3. Registre'!$A$5:$A$200,$A30,'3. Registre'!$F$5:$F$200,"Aprovada",'3. Registre'!$C$5:$C$200,"&lt;="&amp;('1. Configuració'!$C$9+(24-1)*7+6),'3. Registre'!$D$5:$D$200,"&gt;="&amp;('1. Configuració'!$C$9+(24-1)*7)))</f>
        <v/>
      </c>
      <c r="Z30" s="28">
        <f>IF($A30="","",COUNTIFS('3. Registre'!$A$5:$A$200,$A30,'3. Registre'!$F$5:$F$200,"Aprovada",'3. Registre'!$C$5:$C$200,"&lt;="&amp;('1. Configuració'!$C$9+(25-1)*7+6),'3. Registre'!$D$5:$D$200,"&gt;="&amp;('1. Configuració'!$C$9+(25-1)*7)))</f>
        <v/>
      </c>
      <c r="AA30" s="28">
        <f>IF($A30="","",COUNTIFS('3. Registre'!$A$5:$A$200,$A30,'3. Registre'!$F$5:$F$200,"Aprovada",'3. Registre'!$C$5:$C$200,"&lt;="&amp;('1. Configuració'!$C$9+(26-1)*7+6),'3. Registre'!$D$5:$D$200,"&gt;="&amp;('1. Configuració'!$C$9+(26-1)*7)))</f>
        <v/>
      </c>
      <c r="AB30" s="28">
        <f>IF($A30="","",COUNTIFS('3. Registre'!$A$5:$A$200,$A30,'3. Registre'!$F$5:$F$200,"Aprovada",'3. Registre'!$C$5:$C$200,"&lt;="&amp;('1. Configuració'!$C$9+(27-1)*7+6),'3. Registre'!$D$5:$D$200,"&gt;="&amp;('1. Configuració'!$C$9+(27-1)*7)))</f>
        <v/>
      </c>
      <c r="AC30" s="28">
        <f>IF($A30="","",COUNTIFS('3. Registre'!$A$5:$A$200,$A30,'3. Registre'!$F$5:$F$200,"Aprovada",'3. Registre'!$C$5:$C$200,"&lt;="&amp;('1. Configuració'!$C$9+(28-1)*7+6),'3. Registre'!$D$5:$D$200,"&gt;="&amp;('1. Configuració'!$C$9+(28-1)*7)))</f>
        <v/>
      </c>
      <c r="AD30" s="28">
        <f>IF($A30="","",COUNTIFS('3. Registre'!$A$5:$A$200,$A30,'3. Registre'!$F$5:$F$200,"Aprovada",'3. Registre'!$C$5:$C$200,"&lt;="&amp;('1. Configuració'!$C$9+(29-1)*7+6),'3. Registre'!$D$5:$D$200,"&gt;="&amp;('1. Configuració'!$C$9+(29-1)*7)))</f>
        <v/>
      </c>
      <c r="AE30" s="28">
        <f>IF($A30="","",COUNTIFS('3. Registre'!$A$5:$A$200,$A30,'3. Registre'!$F$5:$F$200,"Aprovada",'3. Registre'!$C$5:$C$200,"&lt;="&amp;('1. Configuració'!$C$9+(30-1)*7+6),'3. Registre'!$D$5:$D$200,"&gt;="&amp;('1. Configuració'!$C$9+(30-1)*7)))</f>
        <v/>
      </c>
      <c r="AF30" s="28">
        <f>IF($A30="","",COUNTIFS('3. Registre'!$A$5:$A$200,$A30,'3. Registre'!$F$5:$F$200,"Aprovada",'3. Registre'!$C$5:$C$200,"&lt;="&amp;('1. Configuració'!$C$9+(31-1)*7+6),'3. Registre'!$D$5:$D$200,"&gt;="&amp;('1. Configuració'!$C$9+(31-1)*7)))</f>
        <v/>
      </c>
      <c r="AG30" s="28">
        <f>IF($A30="","",COUNTIFS('3. Registre'!$A$5:$A$200,$A30,'3. Registre'!$F$5:$F$200,"Aprovada",'3. Registre'!$C$5:$C$200,"&lt;="&amp;('1. Configuració'!$C$9+(32-1)*7+6),'3. Registre'!$D$5:$D$200,"&gt;="&amp;('1. Configuració'!$C$9+(32-1)*7)))</f>
        <v/>
      </c>
      <c r="AH30" s="28">
        <f>IF($A30="","",COUNTIFS('3. Registre'!$A$5:$A$200,$A30,'3. Registre'!$F$5:$F$200,"Aprovada",'3. Registre'!$C$5:$C$200,"&lt;="&amp;('1. Configuració'!$C$9+(33-1)*7+6),'3. Registre'!$D$5:$D$200,"&gt;="&amp;('1. Configuració'!$C$9+(33-1)*7)))</f>
        <v/>
      </c>
      <c r="AI30" s="28">
        <f>IF($A30="","",COUNTIFS('3. Registre'!$A$5:$A$200,$A30,'3. Registre'!$F$5:$F$200,"Aprovada",'3. Registre'!$C$5:$C$200,"&lt;="&amp;('1. Configuració'!$C$9+(34-1)*7+6),'3. Registre'!$D$5:$D$200,"&gt;="&amp;('1. Configuració'!$C$9+(34-1)*7)))</f>
        <v/>
      </c>
      <c r="AJ30" s="28">
        <f>IF($A30="","",COUNTIFS('3. Registre'!$A$5:$A$200,$A30,'3. Registre'!$F$5:$F$200,"Aprovada",'3. Registre'!$C$5:$C$200,"&lt;="&amp;('1. Configuració'!$C$9+(35-1)*7+6),'3. Registre'!$D$5:$D$200,"&gt;="&amp;('1. Configuració'!$C$9+(35-1)*7)))</f>
        <v/>
      </c>
      <c r="AK30" s="28">
        <f>IF($A30="","",COUNTIFS('3. Registre'!$A$5:$A$200,$A30,'3. Registre'!$F$5:$F$200,"Aprovada",'3. Registre'!$C$5:$C$200,"&lt;="&amp;('1. Configuració'!$C$9+(36-1)*7+6),'3. Registre'!$D$5:$D$200,"&gt;="&amp;('1. Configuració'!$C$9+(36-1)*7)))</f>
        <v/>
      </c>
      <c r="AL30" s="28">
        <f>IF($A30="","",COUNTIFS('3. Registre'!$A$5:$A$200,$A30,'3. Registre'!$F$5:$F$200,"Aprovada",'3. Registre'!$C$5:$C$200,"&lt;="&amp;('1. Configuració'!$C$9+(37-1)*7+6),'3. Registre'!$D$5:$D$200,"&gt;="&amp;('1. Configuració'!$C$9+(37-1)*7)))</f>
        <v/>
      </c>
      <c r="AM30" s="28">
        <f>IF($A30="","",COUNTIFS('3. Registre'!$A$5:$A$200,$A30,'3. Registre'!$F$5:$F$200,"Aprovada",'3. Registre'!$C$5:$C$200,"&lt;="&amp;('1. Configuració'!$C$9+(38-1)*7+6),'3. Registre'!$D$5:$D$200,"&gt;="&amp;('1. Configuració'!$C$9+(38-1)*7)))</f>
        <v/>
      </c>
      <c r="AN30" s="28">
        <f>IF($A30="","",COUNTIFS('3. Registre'!$A$5:$A$200,$A30,'3. Registre'!$F$5:$F$200,"Aprovada",'3. Registre'!$C$5:$C$200,"&lt;="&amp;('1. Configuració'!$C$9+(39-1)*7+6),'3. Registre'!$D$5:$D$200,"&gt;="&amp;('1. Configuració'!$C$9+(39-1)*7)))</f>
        <v/>
      </c>
      <c r="AO30" s="28">
        <f>IF($A30="","",COUNTIFS('3. Registre'!$A$5:$A$200,$A30,'3. Registre'!$F$5:$F$200,"Aprovada",'3. Registre'!$C$5:$C$200,"&lt;="&amp;('1. Configuració'!$C$9+(40-1)*7+6),'3. Registre'!$D$5:$D$200,"&gt;="&amp;('1. Configuració'!$C$9+(40-1)*7)))</f>
        <v/>
      </c>
      <c r="AP30" s="28">
        <f>IF($A30="","",COUNTIFS('3. Registre'!$A$5:$A$200,$A30,'3. Registre'!$F$5:$F$200,"Aprovada",'3. Registre'!$C$5:$C$200,"&lt;="&amp;('1. Configuració'!$C$9+(41-1)*7+6),'3. Registre'!$D$5:$D$200,"&gt;="&amp;('1. Configuració'!$C$9+(41-1)*7)))</f>
        <v/>
      </c>
      <c r="AQ30" s="28">
        <f>IF($A30="","",COUNTIFS('3. Registre'!$A$5:$A$200,$A30,'3. Registre'!$F$5:$F$200,"Aprovada",'3. Registre'!$C$5:$C$200,"&lt;="&amp;('1. Configuració'!$C$9+(42-1)*7+6),'3. Registre'!$D$5:$D$200,"&gt;="&amp;('1. Configuració'!$C$9+(42-1)*7)))</f>
        <v/>
      </c>
      <c r="AR30" s="28">
        <f>IF($A30="","",COUNTIFS('3. Registre'!$A$5:$A$200,$A30,'3. Registre'!$F$5:$F$200,"Aprovada",'3. Registre'!$C$5:$C$200,"&lt;="&amp;('1. Configuració'!$C$9+(43-1)*7+6),'3. Registre'!$D$5:$D$200,"&gt;="&amp;('1. Configuració'!$C$9+(43-1)*7)))</f>
        <v/>
      </c>
      <c r="AS30" s="28">
        <f>IF($A30="","",COUNTIFS('3. Registre'!$A$5:$A$200,$A30,'3. Registre'!$F$5:$F$200,"Aprovada",'3. Registre'!$C$5:$C$200,"&lt;="&amp;('1. Configuració'!$C$9+(44-1)*7+6),'3. Registre'!$D$5:$D$200,"&gt;="&amp;('1. Configuració'!$C$9+(44-1)*7)))</f>
        <v/>
      </c>
      <c r="AT30" s="28">
        <f>IF($A30="","",COUNTIFS('3. Registre'!$A$5:$A$200,$A30,'3. Registre'!$F$5:$F$200,"Aprovada",'3. Registre'!$C$5:$C$200,"&lt;="&amp;('1. Configuració'!$C$9+(45-1)*7+6),'3. Registre'!$D$5:$D$200,"&gt;="&amp;('1. Configuració'!$C$9+(45-1)*7)))</f>
        <v/>
      </c>
      <c r="AU30" s="28">
        <f>IF($A30="","",COUNTIFS('3. Registre'!$A$5:$A$200,$A30,'3. Registre'!$F$5:$F$200,"Aprovada",'3. Registre'!$C$5:$C$200,"&lt;="&amp;('1. Configuració'!$C$9+(46-1)*7+6),'3. Registre'!$D$5:$D$200,"&gt;="&amp;('1. Configuració'!$C$9+(46-1)*7)))</f>
        <v/>
      </c>
      <c r="AV30" s="28">
        <f>IF($A30="","",COUNTIFS('3. Registre'!$A$5:$A$200,$A30,'3. Registre'!$F$5:$F$200,"Aprovada",'3. Registre'!$C$5:$C$200,"&lt;="&amp;('1. Configuració'!$C$9+(47-1)*7+6),'3. Registre'!$D$5:$D$200,"&gt;="&amp;('1. Configuració'!$C$9+(47-1)*7)))</f>
        <v/>
      </c>
      <c r="AW30" s="28">
        <f>IF($A30="","",COUNTIFS('3. Registre'!$A$5:$A$200,$A30,'3. Registre'!$F$5:$F$200,"Aprovada",'3. Registre'!$C$5:$C$200,"&lt;="&amp;('1. Configuració'!$C$9+(48-1)*7+6),'3. Registre'!$D$5:$D$200,"&gt;="&amp;('1. Configuració'!$C$9+(48-1)*7)))</f>
        <v/>
      </c>
      <c r="AX30" s="28">
        <f>IF($A30="","",COUNTIFS('3. Registre'!$A$5:$A$200,$A30,'3. Registre'!$F$5:$F$200,"Aprovada",'3. Registre'!$C$5:$C$200,"&lt;="&amp;('1. Configuració'!$C$9+(49-1)*7+6),'3. Registre'!$D$5:$D$200,"&gt;="&amp;('1. Configuració'!$C$9+(49-1)*7)))</f>
        <v/>
      </c>
      <c r="AY30" s="28">
        <f>IF($A30="","",COUNTIFS('3. Registre'!$A$5:$A$200,$A30,'3. Registre'!$F$5:$F$200,"Aprovada",'3. Registre'!$C$5:$C$200,"&lt;="&amp;('1. Configuració'!$C$9+(50-1)*7+6),'3. Registre'!$D$5:$D$200,"&gt;="&amp;('1. Configuració'!$C$9+(50-1)*7)))</f>
        <v/>
      </c>
      <c r="AZ30" s="28">
        <f>IF($A30="","",COUNTIFS('3. Registre'!$A$5:$A$200,$A30,'3. Registre'!$F$5:$F$200,"Aprovada",'3. Registre'!$C$5:$C$200,"&lt;="&amp;('1. Configuració'!$C$9+(51-1)*7+6),'3. Registre'!$D$5:$D$200,"&gt;="&amp;('1. Configuració'!$C$9+(51-1)*7)))</f>
        <v/>
      </c>
      <c r="BA30" s="28">
        <f>IF($A30="","",COUNTIFS('3. Registre'!$A$5:$A$200,$A30,'3. Registre'!$F$5:$F$200,"Aprovada",'3. Registre'!$C$5:$C$200,"&lt;="&amp;('1. Configuració'!$C$9+(52-1)*7+6),'3. Registre'!$D$5:$D$200,"&gt;="&amp;('1. Configuració'!$C$9+(52-1)*7)))</f>
        <v/>
      </c>
    </row>
    <row r="31">
      <c r="A31" s="19">
        <f>IF('2. Empleats'!A31="","",'2. Empleats'!A31)</f>
        <v/>
      </c>
      <c r="B31" s="28">
        <f>IF($A31="","",COUNTIFS('3. Registre'!$A$5:$A$200,$A31,'3. Registre'!$F$5:$F$200,"Aprovada",'3. Registre'!$C$5:$C$200,"&lt;="&amp;('1. Configuració'!$C$9+(1-1)*7+6),'3. Registre'!$D$5:$D$200,"&gt;="&amp;('1. Configuració'!$C$9+(1-1)*7)))</f>
        <v/>
      </c>
      <c r="C31" s="28">
        <f>IF($A31="","",COUNTIFS('3. Registre'!$A$5:$A$200,$A31,'3. Registre'!$F$5:$F$200,"Aprovada",'3. Registre'!$C$5:$C$200,"&lt;="&amp;('1. Configuració'!$C$9+(2-1)*7+6),'3. Registre'!$D$5:$D$200,"&gt;="&amp;('1. Configuració'!$C$9+(2-1)*7)))</f>
        <v/>
      </c>
      <c r="D31" s="28">
        <f>IF($A31="","",COUNTIFS('3. Registre'!$A$5:$A$200,$A31,'3. Registre'!$F$5:$F$200,"Aprovada",'3. Registre'!$C$5:$C$200,"&lt;="&amp;('1. Configuració'!$C$9+(3-1)*7+6),'3. Registre'!$D$5:$D$200,"&gt;="&amp;('1. Configuració'!$C$9+(3-1)*7)))</f>
        <v/>
      </c>
      <c r="E31" s="28">
        <f>IF($A31="","",COUNTIFS('3. Registre'!$A$5:$A$200,$A31,'3. Registre'!$F$5:$F$200,"Aprovada",'3. Registre'!$C$5:$C$200,"&lt;="&amp;('1. Configuració'!$C$9+(4-1)*7+6),'3. Registre'!$D$5:$D$200,"&gt;="&amp;('1. Configuració'!$C$9+(4-1)*7)))</f>
        <v/>
      </c>
      <c r="F31" s="28">
        <f>IF($A31="","",COUNTIFS('3. Registre'!$A$5:$A$200,$A31,'3. Registre'!$F$5:$F$200,"Aprovada",'3. Registre'!$C$5:$C$200,"&lt;="&amp;('1. Configuració'!$C$9+(5-1)*7+6),'3. Registre'!$D$5:$D$200,"&gt;="&amp;('1. Configuració'!$C$9+(5-1)*7)))</f>
        <v/>
      </c>
      <c r="G31" s="28">
        <f>IF($A31="","",COUNTIFS('3. Registre'!$A$5:$A$200,$A31,'3. Registre'!$F$5:$F$200,"Aprovada",'3. Registre'!$C$5:$C$200,"&lt;="&amp;('1. Configuració'!$C$9+(6-1)*7+6),'3. Registre'!$D$5:$D$200,"&gt;="&amp;('1. Configuració'!$C$9+(6-1)*7)))</f>
        <v/>
      </c>
      <c r="H31" s="28">
        <f>IF($A31="","",COUNTIFS('3. Registre'!$A$5:$A$200,$A31,'3. Registre'!$F$5:$F$200,"Aprovada",'3. Registre'!$C$5:$C$200,"&lt;="&amp;('1. Configuració'!$C$9+(7-1)*7+6),'3. Registre'!$D$5:$D$200,"&gt;="&amp;('1. Configuració'!$C$9+(7-1)*7)))</f>
        <v/>
      </c>
      <c r="I31" s="28">
        <f>IF($A31="","",COUNTIFS('3. Registre'!$A$5:$A$200,$A31,'3. Registre'!$F$5:$F$200,"Aprovada",'3. Registre'!$C$5:$C$200,"&lt;="&amp;('1. Configuració'!$C$9+(8-1)*7+6),'3. Registre'!$D$5:$D$200,"&gt;="&amp;('1. Configuració'!$C$9+(8-1)*7)))</f>
        <v/>
      </c>
      <c r="J31" s="28">
        <f>IF($A31="","",COUNTIFS('3. Registre'!$A$5:$A$200,$A31,'3. Registre'!$F$5:$F$200,"Aprovada",'3. Registre'!$C$5:$C$200,"&lt;="&amp;('1. Configuració'!$C$9+(9-1)*7+6),'3. Registre'!$D$5:$D$200,"&gt;="&amp;('1. Configuració'!$C$9+(9-1)*7)))</f>
        <v/>
      </c>
      <c r="K31" s="28">
        <f>IF($A31="","",COUNTIFS('3. Registre'!$A$5:$A$200,$A31,'3. Registre'!$F$5:$F$200,"Aprovada",'3. Registre'!$C$5:$C$200,"&lt;="&amp;('1. Configuració'!$C$9+(10-1)*7+6),'3. Registre'!$D$5:$D$200,"&gt;="&amp;('1. Configuració'!$C$9+(10-1)*7)))</f>
        <v/>
      </c>
      <c r="L31" s="28">
        <f>IF($A31="","",COUNTIFS('3. Registre'!$A$5:$A$200,$A31,'3. Registre'!$F$5:$F$200,"Aprovada",'3. Registre'!$C$5:$C$200,"&lt;="&amp;('1. Configuració'!$C$9+(11-1)*7+6),'3. Registre'!$D$5:$D$200,"&gt;="&amp;('1. Configuració'!$C$9+(11-1)*7)))</f>
        <v/>
      </c>
      <c r="M31" s="28">
        <f>IF($A31="","",COUNTIFS('3. Registre'!$A$5:$A$200,$A31,'3. Registre'!$F$5:$F$200,"Aprovada",'3. Registre'!$C$5:$C$200,"&lt;="&amp;('1. Configuració'!$C$9+(12-1)*7+6),'3. Registre'!$D$5:$D$200,"&gt;="&amp;('1. Configuració'!$C$9+(12-1)*7)))</f>
        <v/>
      </c>
      <c r="N31" s="28">
        <f>IF($A31="","",COUNTIFS('3. Registre'!$A$5:$A$200,$A31,'3. Registre'!$F$5:$F$200,"Aprovada",'3. Registre'!$C$5:$C$200,"&lt;="&amp;('1. Configuració'!$C$9+(13-1)*7+6),'3. Registre'!$D$5:$D$200,"&gt;="&amp;('1. Configuració'!$C$9+(13-1)*7)))</f>
        <v/>
      </c>
      <c r="O31" s="28">
        <f>IF($A31="","",COUNTIFS('3. Registre'!$A$5:$A$200,$A31,'3. Registre'!$F$5:$F$200,"Aprovada",'3. Registre'!$C$5:$C$200,"&lt;="&amp;('1. Configuració'!$C$9+(14-1)*7+6),'3. Registre'!$D$5:$D$200,"&gt;="&amp;('1. Configuració'!$C$9+(14-1)*7)))</f>
        <v/>
      </c>
      <c r="P31" s="28">
        <f>IF($A31="","",COUNTIFS('3. Registre'!$A$5:$A$200,$A31,'3. Registre'!$F$5:$F$200,"Aprovada",'3. Registre'!$C$5:$C$200,"&lt;="&amp;('1. Configuració'!$C$9+(15-1)*7+6),'3. Registre'!$D$5:$D$200,"&gt;="&amp;('1. Configuració'!$C$9+(15-1)*7)))</f>
        <v/>
      </c>
      <c r="Q31" s="28">
        <f>IF($A31="","",COUNTIFS('3. Registre'!$A$5:$A$200,$A31,'3. Registre'!$F$5:$F$200,"Aprovada",'3. Registre'!$C$5:$C$200,"&lt;="&amp;('1. Configuració'!$C$9+(16-1)*7+6),'3. Registre'!$D$5:$D$200,"&gt;="&amp;('1. Configuració'!$C$9+(16-1)*7)))</f>
        <v/>
      </c>
      <c r="R31" s="28">
        <f>IF($A31="","",COUNTIFS('3. Registre'!$A$5:$A$200,$A31,'3. Registre'!$F$5:$F$200,"Aprovada",'3. Registre'!$C$5:$C$200,"&lt;="&amp;('1. Configuració'!$C$9+(17-1)*7+6),'3. Registre'!$D$5:$D$200,"&gt;="&amp;('1. Configuració'!$C$9+(17-1)*7)))</f>
        <v/>
      </c>
      <c r="S31" s="28">
        <f>IF($A31="","",COUNTIFS('3. Registre'!$A$5:$A$200,$A31,'3. Registre'!$F$5:$F$200,"Aprovada",'3. Registre'!$C$5:$C$200,"&lt;="&amp;('1. Configuració'!$C$9+(18-1)*7+6),'3. Registre'!$D$5:$D$200,"&gt;="&amp;('1. Configuració'!$C$9+(18-1)*7)))</f>
        <v/>
      </c>
      <c r="T31" s="28">
        <f>IF($A31="","",COUNTIFS('3. Registre'!$A$5:$A$200,$A31,'3. Registre'!$F$5:$F$200,"Aprovada",'3. Registre'!$C$5:$C$200,"&lt;="&amp;('1. Configuració'!$C$9+(19-1)*7+6),'3. Registre'!$D$5:$D$200,"&gt;="&amp;('1. Configuració'!$C$9+(19-1)*7)))</f>
        <v/>
      </c>
      <c r="U31" s="28">
        <f>IF($A31="","",COUNTIFS('3. Registre'!$A$5:$A$200,$A31,'3. Registre'!$F$5:$F$200,"Aprovada",'3. Registre'!$C$5:$C$200,"&lt;="&amp;('1. Configuració'!$C$9+(20-1)*7+6),'3. Registre'!$D$5:$D$200,"&gt;="&amp;('1. Configuració'!$C$9+(20-1)*7)))</f>
        <v/>
      </c>
      <c r="V31" s="28">
        <f>IF($A31="","",COUNTIFS('3. Registre'!$A$5:$A$200,$A31,'3. Registre'!$F$5:$F$200,"Aprovada",'3. Registre'!$C$5:$C$200,"&lt;="&amp;('1. Configuració'!$C$9+(21-1)*7+6),'3. Registre'!$D$5:$D$200,"&gt;="&amp;('1. Configuració'!$C$9+(21-1)*7)))</f>
        <v/>
      </c>
      <c r="W31" s="28">
        <f>IF($A31="","",COUNTIFS('3. Registre'!$A$5:$A$200,$A31,'3. Registre'!$F$5:$F$200,"Aprovada",'3. Registre'!$C$5:$C$200,"&lt;="&amp;('1. Configuració'!$C$9+(22-1)*7+6),'3. Registre'!$D$5:$D$200,"&gt;="&amp;('1. Configuració'!$C$9+(22-1)*7)))</f>
        <v/>
      </c>
      <c r="X31" s="28">
        <f>IF($A31="","",COUNTIFS('3. Registre'!$A$5:$A$200,$A31,'3. Registre'!$F$5:$F$200,"Aprovada",'3. Registre'!$C$5:$C$200,"&lt;="&amp;('1. Configuració'!$C$9+(23-1)*7+6),'3. Registre'!$D$5:$D$200,"&gt;="&amp;('1. Configuració'!$C$9+(23-1)*7)))</f>
        <v/>
      </c>
      <c r="Y31" s="28">
        <f>IF($A31="","",COUNTIFS('3. Registre'!$A$5:$A$200,$A31,'3. Registre'!$F$5:$F$200,"Aprovada",'3. Registre'!$C$5:$C$200,"&lt;="&amp;('1. Configuració'!$C$9+(24-1)*7+6),'3. Registre'!$D$5:$D$200,"&gt;="&amp;('1. Configuració'!$C$9+(24-1)*7)))</f>
        <v/>
      </c>
      <c r="Z31" s="28">
        <f>IF($A31="","",COUNTIFS('3. Registre'!$A$5:$A$200,$A31,'3. Registre'!$F$5:$F$200,"Aprovada",'3. Registre'!$C$5:$C$200,"&lt;="&amp;('1. Configuració'!$C$9+(25-1)*7+6),'3. Registre'!$D$5:$D$200,"&gt;="&amp;('1. Configuració'!$C$9+(25-1)*7)))</f>
        <v/>
      </c>
      <c r="AA31" s="28">
        <f>IF($A31="","",COUNTIFS('3. Registre'!$A$5:$A$200,$A31,'3. Registre'!$F$5:$F$200,"Aprovada",'3. Registre'!$C$5:$C$200,"&lt;="&amp;('1. Configuració'!$C$9+(26-1)*7+6),'3. Registre'!$D$5:$D$200,"&gt;="&amp;('1. Configuració'!$C$9+(26-1)*7)))</f>
        <v/>
      </c>
      <c r="AB31" s="28">
        <f>IF($A31="","",COUNTIFS('3. Registre'!$A$5:$A$200,$A31,'3. Registre'!$F$5:$F$200,"Aprovada",'3. Registre'!$C$5:$C$200,"&lt;="&amp;('1. Configuració'!$C$9+(27-1)*7+6),'3. Registre'!$D$5:$D$200,"&gt;="&amp;('1. Configuració'!$C$9+(27-1)*7)))</f>
        <v/>
      </c>
      <c r="AC31" s="28">
        <f>IF($A31="","",COUNTIFS('3. Registre'!$A$5:$A$200,$A31,'3. Registre'!$F$5:$F$200,"Aprovada",'3. Registre'!$C$5:$C$200,"&lt;="&amp;('1. Configuració'!$C$9+(28-1)*7+6),'3. Registre'!$D$5:$D$200,"&gt;="&amp;('1. Configuració'!$C$9+(28-1)*7)))</f>
        <v/>
      </c>
      <c r="AD31" s="28">
        <f>IF($A31="","",COUNTIFS('3. Registre'!$A$5:$A$200,$A31,'3. Registre'!$F$5:$F$200,"Aprovada",'3. Registre'!$C$5:$C$200,"&lt;="&amp;('1. Configuració'!$C$9+(29-1)*7+6),'3. Registre'!$D$5:$D$200,"&gt;="&amp;('1. Configuració'!$C$9+(29-1)*7)))</f>
        <v/>
      </c>
      <c r="AE31" s="28">
        <f>IF($A31="","",COUNTIFS('3. Registre'!$A$5:$A$200,$A31,'3. Registre'!$F$5:$F$200,"Aprovada",'3. Registre'!$C$5:$C$200,"&lt;="&amp;('1. Configuració'!$C$9+(30-1)*7+6),'3. Registre'!$D$5:$D$200,"&gt;="&amp;('1. Configuració'!$C$9+(30-1)*7)))</f>
        <v/>
      </c>
      <c r="AF31" s="28">
        <f>IF($A31="","",COUNTIFS('3. Registre'!$A$5:$A$200,$A31,'3. Registre'!$F$5:$F$200,"Aprovada",'3. Registre'!$C$5:$C$200,"&lt;="&amp;('1. Configuració'!$C$9+(31-1)*7+6),'3. Registre'!$D$5:$D$200,"&gt;="&amp;('1. Configuració'!$C$9+(31-1)*7)))</f>
        <v/>
      </c>
      <c r="AG31" s="28">
        <f>IF($A31="","",COUNTIFS('3. Registre'!$A$5:$A$200,$A31,'3. Registre'!$F$5:$F$200,"Aprovada",'3. Registre'!$C$5:$C$200,"&lt;="&amp;('1. Configuració'!$C$9+(32-1)*7+6),'3. Registre'!$D$5:$D$200,"&gt;="&amp;('1. Configuració'!$C$9+(32-1)*7)))</f>
        <v/>
      </c>
      <c r="AH31" s="28">
        <f>IF($A31="","",COUNTIFS('3. Registre'!$A$5:$A$200,$A31,'3. Registre'!$F$5:$F$200,"Aprovada",'3. Registre'!$C$5:$C$200,"&lt;="&amp;('1. Configuració'!$C$9+(33-1)*7+6),'3. Registre'!$D$5:$D$200,"&gt;="&amp;('1. Configuració'!$C$9+(33-1)*7)))</f>
        <v/>
      </c>
      <c r="AI31" s="28">
        <f>IF($A31="","",COUNTIFS('3. Registre'!$A$5:$A$200,$A31,'3. Registre'!$F$5:$F$200,"Aprovada",'3. Registre'!$C$5:$C$200,"&lt;="&amp;('1. Configuració'!$C$9+(34-1)*7+6),'3. Registre'!$D$5:$D$200,"&gt;="&amp;('1. Configuració'!$C$9+(34-1)*7)))</f>
        <v/>
      </c>
      <c r="AJ31" s="28">
        <f>IF($A31="","",COUNTIFS('3. Registre'!$A$5:$A$200,$A31,'3. Registre'!$F$5:$F$200,"Aprovada",'3. Registre'!$C$5:$C$200,"&lt;="&amp;('1. Configuració'!$C$9+(35-1)*7+6),'3. Registre'!$D$5:$D$200,"&gt;="&amp;('1. Configuració'!$C$9+(35-1)*7)))</f>
        <v/>
      </c>
      <c r="AK31" s="28">
        <f>IF($A31="","",COUNTIFS('3. Registre'!$A$5:$A$200,$A31,'3. Registre'!$F$5:$F$200,"Aprovada",'3. Registre'!$C$5:$C$200,"&lt;="&amp;('1. Configuració'!$C$9+(36-1)*7+6),'3. Registre'!$D$5:$D$200,"&gt;="&amp;('1. Configuració'!$C$9+(36-1)*7)))</f>
        <v/>
      </c>
      <c r="AL31" s="28">
        <f>IF($A31="","",COUNTIFS('3. Registre'!$A$5:$A$200,$A31,'3. Registre'!$F$5:$F$200,"Aprovada",'3. Registre'!$C$5:$C$200,"&lt;="&amp;('1. Configuració'!$C$9+(37-1)*7+6),'3. Registre'!$D$5:$D$200,"&gt;="&amp;('1. Configuració'!$C$9+(37-1)*7)))</f>
        <v/>
      </c>
      <c r="AM31" s="28">
        <f>IF($A31="","",COUNTIFS('3. Registre'!$A$5:$A$200,$A31,'3. Registre'!$F$5:$F$200,"Aprovada",'3. Registre'!$C$5:$C$200,"&lt;="&amp;('1. Configuració'!$C$9+(38-1)*7+6),'3. Registre'!$D$5:$D$200,"&gt;="&amp;('1. Configuració'!$C$9+(38-1)*7)))</f>
        <v/>
      </c>
      <c r="AN31" s="28">
        <f>IF($A31="","",COUNTIFS('3. Registre'!$A$5:$A$200,$A31,'3. Registre'!$F$5:$F$200,"Aprovada",'3. Registre'!$C$5:$C$200,"&lt;="&amp;('1. Configuració'!$C$9+(39-1)*7+6),'3. Registre'!$D$5:$D$200,"&gt;="&amp;('1. Configuració'!$C$9+(39-1)*7)))</f>
        <v/>
      </c>
      <c r="AO31" s="28">
        <f>IF($A31="","",COUNTIFS('3. Registre'!$A$5:$A$200,$A31,'3. Registre'!$F$5:$F$200,"Aprovada",'3. Registre'!$C$5:$C$200,"&lt;="&amp;('1. Configuració'!$C$9+(40-1)*7+6),'3. Registre'!$D$5:$D$200,"&gt;="&amp;('1. Configuració'!$C$9+(40-1)*7)))</f>
        <v/>
      </c>
      <c r="AP31" s="28">
        <f>IF($A31="","",COUNTIFS('3. Registre'!$A$5:$A$200,$A31,'3. Registre'!$F$5:$F$200,"Aprovada",'3. Registre'!$C$5:$C$200,"&lt;="&amp;('1. Configuració'!$C$9+(41-1)*7+6),'3. Registre'!$D$5:$D$200,"&gt;="&amp;('1. Configuració'!$C$9+(41-1)*7)))</f>
        <v/>
      </c>
      <c r="AQ31" s="28">
        <f>IF($A31="","",COUNTIFS('3. Registre'!$A$5:$A$200,$A31,'3. Registre'!$F$5:$F$200,"Aprovada",'3. Registre'!$C$5:$C$200,"&lt;="&amp;('1. Configuració'!$C$9+(42-1)*7+6),'3. Registre'!$D$5:$D$200,"&gt;="&amp;('1. Configuració'!$C$9+(42-1)*7)))</f>
        <v/>
      </c>
      <c r="AR31" s="28">
        <f>IF($A31="","",COUNTIFS('3. Registre'!$A$5:$A$200,$A31,'3. Registre'!$F$5:$F$200,"Aprovada",'3. Registre'!$C$5:$C$200,"&lt;="&amp;('1. Configuració'!$C$9+(43-1)*7+6),'3. Registre'!$D$5:$D$200,"&gt;="&amp;('1. Configuració'!$C$9+(43-1)*7)))</f>
        <v/>
      </c>
      <c r="AS31" s="28">
        <f>IF($A31="","",COUNTIFS('3. Registre'!$A$5:$A$200,$A31,'3. Registre'!$F$5:$F$200,"Aprovada",'3. Registre'!$C$5:$C$200,"&lt;="&amp;('1. Configuració'!$C$9+(44-1)*7+6),'3. Registre'!$D$5:$D$200,"&gt;="&amp;('1. Configuració'!$C$9+(44-1)*7)))</f>
        <v/>
      </c>
      <c r="AT31" s="28">
        <f>IF($A31="","",COUNTIFS('3. Registre'!$A$5:$A$200,$A31,'3. Registre'!$F$5:$F$200,"Aprovada",'3. Registre'!$C$5:$C$200,"&lt;="&amp;('1. Configuració'!$C$9+(45-1)*7+6),'3. Registre'!$D$5:$D$200,"&gt;="&amp;('1. Configuració'!$C$9+(45-1)*7)))</f>
        <v/>
      </c>
      <c r="AU31" s="28">
        <f>IF($A31="","",COUNTIFS('3. Registre'!$A$5:$A$200,$A31,'3. Registre'!$F$5:$F$200,"Aprovada",'3. Registre'!$C$5:$C$200,"&lt;="&amp;('1. Configuració'!$C$9+(46-1)*7+6),'3. Registre'!$D$5:$D$200,"&gt;="&amp;('1. Configuració'!$C$9+(46-1)*7)))</f>
        <v/>
      </c>
      <c r="AV31" s="28">
        <f>IF($A31="","",COUNTIFS('3. Registre'!$A$5:$A$200,$A31,'3. Registre'!$F$5:$F$200,"Aprovada",'3. Registre'!$C$5:$C$200,"&lt;="&amp;('1. Configuració'!$C$9+(47-1)*7+6),'3. Registre'!$D$5:$D$200,"&gt;="&amp;('1. Configuració'!$C$9+(47-1)*7)))</f>
        <v/>
      </c>
      <c r="AW31" s="28">
        <f>IF($A31="","",COUNTIFS('3. Registre'!$A$5:$A$200,$A31,'3. Registre'!$F$5:$F$200,"Aprovada",'3. Registre'!$C$5:$C$200,"&lt;="&amp;('1. Configuració'!$C$9+(48-1)*7+6),'3. Registre'!$D$5:$D$200,"&gt;="&amp;('1. Configuració'!$C$9+(48-1)*7)))</f>
        <v/>
      </c>
      <c r="AX31" s="28">
        <f>IF($A31="","",COUNTIFS('3. Registre'!$A$5:$A$200,$A31,'3. Registre'!$F$5:$F$200,"Aprovada",'3. Registre'!$C$5:$C$200,"&lt;="&amp;('1. Configuració'!$C$9+(49-1)*7+6),'3. Registre'!$D$5:$D$200,"&gt;="&amp;('1. Configuració'!$C$9+(49-1)*7)))</f>
        <v/>
      </c>
      <c r="AY31" s="28">
        <f>IF($A31="","",COUNTIFS('3. Registre'!$A$5:$A$200,$A31,'3. Registre'!$F$5:$F$200,"Aprovada",'3. Registre'!$C$5:$C$200,"&lt;="&amp;('1. Configuració'!$C$9+(50-1)*7+6),'3. Registre'!$D$5:$D$200,"&gt;="&amp;('1. Configuració'!$C$9+(50-1)*7)))</f>
        <v/>
      </c>
      <c r="AZ31" s="28">
        <f>IF($A31="","",COUNTIFS('3. Registre'!$A$5:$A$200,$A31,'3. Registre'!$F$5:$F$200,"Aprovada",'3. Registre'!$C$5:$C$200,"&lt;="&amp;('1. Configuració'!$C$9+(51-1)*7+6),'3. Registre'!$D$5:$D$200,"&gt;="&amp;('1. Configuració'!$C$9+(51-1)*7)))</f>
        <v/>
      </c>
      <c r="BA31" s="28">
        <f>IF($A31="","",COUNTIFS('3. Registre'!$A$5:$A$200,$A31,'3. Registre'!$F$5:$F$200,"Aprovada",'3. Registre'!$C$5:$C$200,"&lt;="&amp;('1. Configuració'!$C$9+(52-1)*7+6),'3. Registre'!$D$5:$D$200,"&gt;="&amp;('1. Configuració'!$C$9+(52-1)*7)))</f>
        <v/>
      </c>
    </row>
    <row r="32">
      <c r="A32" s="19">
        <f>IF('2. Empleats'!A32="","",'2. Empleats'!A32)</f>
        <v/>
      </c>
      <c r="B32" s="28">
        <f>IF($A32="","",COUNTIFS('3. Registre'!$A$5:$A$200,$A32,'3. Registre'!$F$5:$F$200,"Aprovada",'3. Registre'!$C$5:$C$200,"&lt;="&amp;('1. Configuració'!$C$9+(1-1)*7+6),'3. Registre'!$D$5:$D$200,"&gt;="&amp;('1. Configuració'!$C$9+(1-1)*7)))</f>
        <v/>
      </c>
      <c r="C32" s="28">
        <f>IF($A32="","",COUNTIFS('3. Registre'!$A$5:$A$200,$A32,'3. Registre'!$F$5:$F$200,"Aprovada",'3. Registre'!$C$5:$C$200,"&lt;="&amp;('1. Configuració'!$C$9+(2-1)*7+6),'3. Registre'!$D$5:$D$200,"&gt;="&amp;('1. Configuració'!$C$9+(2-1)*7)))</f>
        <v/>
      </c>
      <c r="D32" s="28">
        <f>IF($A32="","",COUNTIFS('3. Registre'!$A$5:$A$200,$A32,'3. Registre'!$F$5:$F$200,"Aprovada",'3. Registre'!$C$5:$C$200,"&lt;="&amp;('1. Configuració'!$C$9+(3-1)*7+6),'3. Registre'!$D$5:$D$200,"&gt;="&amp;('1. Configuració'!$C$9+(3-1)*7)))</f>
        <v/>
      </c>
      <c r="E32" s="28">
        <f>IF($A32="","",COUNTIFS('3. Registre'!$A$5:$A$200,$A32,'3. Registre'!$F$5:$F$200,"Aprovada",'3. Registre'!$C$5:$C$200,"&lt;="&amp;('1. Configuració'!$C$9+(4-1)*7+6),'3. Registre'!$D$5:$D$200,"&gt;="&amp;('1. Configuració'!$C$9+(4-1)*7)))</f>
        <v/>
      </c>
      <c r="F32" s="28">
        <f>IF($A32="","",COUNTIFS('3. Registre'!$A$5:$A$200,$A32,'3. Registre'!$F$5:$F$200,"Aprovada",'3. Registre'!$C$5:$C$200,"&lt;="&amp;('1. Configuració'!$C$9+(5-1)*7+6),'3. Registre'!$D$5:$D$200,"&gt;="&amp;('1. Configuració'!$C$9+(5-1)*7)))</f>
        <v/>
      </c>
      <c r="G32" s="28">
        <f>IF($A32="","",COUNTIFS('3. Registre'!$A$5:$A$200,$A32,'3. Registre'!$F$5:$F$200,"Aprovada",'3. Registre'!$C$5:$C$200,"&lt;="&amp;('1. Configuració'!$C$9+(6-1)*7+6),'3. Registre'!$D$5:$D$200,"&gt;="&amp;('1. Configuració'!$C$9+(6-1)*7)))</f>
        <v/>
      </c>
      <c r="H32" s="28">
        <f>IF($A32="","",COUNTIFS('3. Registre'!$A$5:$A$200,$A32,'3. Registre'!$F$5:$F$200,"Aprovada",'3. Registre'!$C$5:$C$200,"&lt;="&amp;('1. Configuració'!$C$9+(7-1)*7+6),'3. Registre'!$D$5:$D$200,"&gt;="&amp;('1. Configuració'!$C$9+(7-1)*7)))</f>
        <v/>
      </c>
      <c r="I32" s="28">
        <f>IF($A32="","",COUNTIFS('3. Registre'!$A$5:$A$200,$A32,'3. Registre'!$F$5:$F$200,"Aprovada",'3. Registre'!$C$5:$C$200,"&lt;="&amp;('1. Configuració'!$C$9+(8-1)*7+6),'3. Registre'!$D$5:$D$200,"&gt;="&amp;('1. Configuració'!$C$9+(8-1)*7)))</f>
        <v/>
      </c>
      <c r="J32" s="28">
        <f>IF($A32="","",COUNTIFS('3. Registre'!$A$5:$A$200,$A32,'3. Registre'!$F$5:$F$200,"Aprovada",'3. Registre'!$C$5:$C$200,"&lt;="&amp;('1. Configuració'!$C$9+(9-1)*7+6),'3. Registre'!$D$5:$D$200,"&gt;="&amp;('1. Configuració'!$C$9+(9-1)*7)))</f>
        <v/>
      </c>
      <c r="K32" s="28">
        <f>IF($A32="","",COUNTIFS('3. Registre'!$A$5:$A$200,$A32,'3. Registre'!$F$5:$F$200,"Aprovada",'3. Registre'!$C$5:$C$200,"&lt;="&amp;('1. Configuració'!$C$9+(10-1)*7+6),'3. Registre'!$D$5:$D$200,"&gt;="&amp;('1. Configuració'!$C$9+(10-1)*7)))</f>
        <v/>
      </c>
      <c r="L32" s="28">
        <f>IF($A32="","",COUNTIFS('3. Registre'!$A$5:$A$200,$A32,'3. Registre'!$F$5:$F$200,"Aprovada",'3. Registre'!$C$5:$C$200,"&lt;="&amp;('1. Configuració'!$C$9+(11-1)*7+6),'3. Registre'!$D$5:$D$200,"&gt;="&amp;('1. Configuració'!$C$9+(11-1)*7)))</f>
        <v/>
      </c>
      <c r="M32" s="28">
        <f>IF($A32="","",COUNTIFS('3. Registre'!$A$5:$A$200,$A32,'3. Registre'!$F$5:$F$200,"Aprovada",'3. Registre'!$C$5:$C$200,"&lt;="&amp;('1. Configuració'!$C$9+(12-1)*7+6),'3. Registre'!$D$5:$D$200,"&gt;="&amp;('1. Configuració'!$C$9+(12-1)*7)))</f>
        <v/>
      </c>
      <c r="N32" s="28">
        <f>IF($A32="","",COUNTIFS('3. Registre'!$A$5:$A$200,$A32,'3. Registre'!$F$5:$F$200,"Aprovada",'3. Registre'!$C$5:$C$200,"&lt;="&amp;('1. Configuració'!$C$9+(13-1)*7+6),'3. Registre'!$D$5:$D$200,"&gt;="&amp;('1. Configuració'!$C$9+(13-1)*7)))</f>
        <v/>
      </c>
      <c r="O32" s="28">
        <f>IF($A32="","",COUNTIFS('3. Registre'!$A$5:$A$200,$A32,'3. Registre'!$F$5:$F$200,"Aprovada",'3. Registre'!$C$5:$C$200,"&lt;="&amp;('1. Configuració'!$C$9+(14-1)*7+6),'3. Registre'!$D$5:$D$200,"&gt;="&amp;('1. Configuració'!$C$9+(14-1)*7)))</f>
        <v/>
      </c>
      <c r="P32" s="28">
        <f>IF($A32="","",COUNTIFS('3. Registre'!$A$5:$A$200,$A32,'3. Registre'!$F$5:$F$200,"Aprovada",'3. Registre'!$C$5:$C$200,"&lt;="&amp;('1. Configuració'!$C$9+(15-1)*7+6),'3. Registre'!$D$5:$D$200,"&gt;="&amp;('1. Configuració'!$C$9+(15-1)*7)))</f>
        <v/>
      </c>
      <c r="Q32" s="28">
        <f>IF($A32="","",COUNTIFS('3. Registre'!$A$5:$A$200,$A32,'3. Registre'!$F$5:$F$200,"Aprovada",'3. Registre'!$C$5:$C$200,"&lt;="&amp;('1. Configuració'!$C$9+(16-1)*7+6),'3. Registre'!$D$5:$D$200,"&gt;="&amp;('1. Configuració'!$C$9+(16-1)*7)))</f>
        <v/>
      </c>
      <c r="R32" s="28">
        <f>IF($A32="","",COUNTIFS('3. Registre'!$A$5:$A$200,$A32,'3. Registre'!$F$5:$F$200,"Aprovada",'3. Registre'!$C$5:$C$200,"&lt;="&amp;('1. Configuració'!$C$9+(17-1)*7+6),'3. Registre'!$D$5:$D$200,"&gt;="&amp;('1. Configuració'!$C$9+(17-1)*7)))</f>
        <v/>
      </c>
      <c r="S32" s="28">
        <f>IF($A32="","",COUNTIFS('3. Registre'!$A$5:$A$200,$A32,'3. Registre'!$F$5:$F$200,"Aprovada",'3. Registre'!$C$5:$C$200,"&lt;="&amp;('1. Configuració'!$C$9+(18-1)*7+6),'3. Registre'!$D$5:$D$200,"&gt;="&amp;('1. Configuració'!$C$9+(18-1)*7)))</f>
        <v/>
      </c>
      <c r="T32" s="28">
        <f>IF($A32="","",COUNTIFS('3. Registre'!$A$5:$A$200,$A32,'3. Registre'!$F$5:$F$200,"Aprovada",'3. Registre'!$C$5:$C$200,"&lt;="&amp;('1. Configuració'!$C$9+(19-1)*7+6),'3. Registre'!$D$5:$D$200,"&gt;="&amp;('1. Configuració'!$C$9+(19-1)*7)))</f>
        <v/>
      </c>
      <c r="U32" s="28">
        <f>IF($A32="","",COUNTIFS('3. Registre'!$A$5:$A$200,$A32,'3. Registre'!$F$5:$F$200,"Aprovada",'3. Registre'!$C$5:$C$200,"&lt;="&amp;('1. Configuració'!$C$9+(20-1)*7+6),'3. Registre'!$D$5:$D$200,"&gt;="&amp;('1. Configuració'!$C$9+(20-1)*7)))</f>
        <v/>
      </c>
      <c r="V32" s="28">
        <f>IF($A32="","",COUNTIFS('3. Registre'!$A$5:$A$200,$A32,'3. Registre'!$F$5:$F$200,"Aprovada",'3. Registre'!$C$5:$C$200,"&lt;="&amp;('1. Configuració'!$C$9+(21-1)*7+6),'3. Registre'!$D$5:$D$200,"&gt;="&amp;('1. Configuració'!$C$9+(21-1)*7)))</f>
        <v/>
      </c>
      <c r="W32" s="28">
        <f>IF($A32="","",COUNTIFS('3. Registre'!$A$5:$A$200,$A32,'3. Registre'!$F$5:$F$200,"Aprovada",'3. Registre'!$C$5:$C$200,"&lt;="&amp;('1. Configuració'!$C$9+(22-1)*7+6),'3. Registre'!$D$5:$D$200,"&gt;="&amp;('1. Configuració'!$C$9+(22-1)*7)))</f>
        <v/>
      </c>
      <c r="X32" s="28">
        <f>IF($A32="","",COUNTIFS('3. Registre'!$A$5:$A$200,$A32,'3. Registre'!$F$5:$F$200,"Aprovada",'3. Registre'!$C$5:$C$200,"&lt;="&amp;('1. Configuració'!$C$9+(23-1)*7+6),'3. Registre'!$D$5:$D$200,"&gt;="&amp;('1. Configuració'!$C$9+(23-1)*7)))</f>
        <v/>
      </c>
      <c r="Y32" s="28">
        <f>IF($A32="","",COUNTIFS('3. Registre'!$A$5:$A$200,$A32,'3. Registre'!$F$5:$F$200,"Aprovada",'3. Registre'!$C$5:$C$200,"&lt;="&amp;('1. Configuració'!$C$9+(24-1)*7+6),'3. Registre'!$D$5:$D$200,"&gt;="&amp;('1. Configuració'!$C$9+(24-1)*7)))</f>
        <v/>
      </c>
      <c r="Z32" s="28">
        <f>IF($A32="","",COUNTIFS('3. Registre'!$A$5:$A$200,$A32,'3. Registre'!$F$5:$F$200,"Aprovada",'3. Registre'!$C$5:$C$200,"&lt;="&amp;('1. Configuració'!$C$9+(25-1)*7+6),'3. Registre'!$D$5:$D$200,"&gt;="&amp;('1. Configuració'!$C$9+(25-1)*7)))</f>
        <v/>
      </c>
      <c r="AA32" s="28">
        <f>IF($A32="","",COUNTIFS('3. Registre'!$A$5:$A$200,$A32,'3. Registre'!$F$5:$F$200,"Aprovada",'3. Registre'!$C$5:$C$200,"&lt;="&amp;('1. Configuració'!$C$9+(26-1)*7+6),'3. Registre'!$D$5:$D$200,"&gt;="&amp;('1. Configuració'!$C$9+(26-1)*7)))</f>
        <v/>
      </c>
      <c r="AB32" s="28">
        <f>IF($A32="","",COUNTIFS('3. Registre'!$A$5:$A$200,$A32,'3. Registre'!$F$5:$F$200,"Aprovada",'3. Registre'!$C$5:$C$200,"&lt;="&amp;('1. Configuració'!$C$9+(27-1)*7+6),'3. Registre'!$D$5:$D$200,"&gt;="&amp;('1. Configuració'!$C$9+(27-1)*7)))</f>
        <v/>
      </c>
      <c r="AC32" s="28">
        <f>IF($A32="","",COUNTIFS('3. Registre'!$A$5:$A$200,$A32,'3. Registre'!$F$5:$F$200,"Aprovada",'3. Registre'!$C$5:$C$200,"&lt;="&amp;('1. Configuració'!$C$9+(28-1)*7+6),'3. Registre'!$D$5:$D$200,"&gt;="&amp;('1. Configuració'!$C$9+(28-1)*7)))</f>
        <v/>
      </c>
      <c r="AD32" s="28">
        <f>IF($A32="","",COUNTIFS('3. Registre'!$A$5:$A$200,$A32,'3. Registre'!$F$5:$F$200,"Aprovada",'3. Registre'!$C$5:$C$200,"&lt;="&amp;('1. Configuració'!$C$9+(29-1)*7+6),'3. Registre'!$D$5:$D$200,"&gt;="&amp;('1. Configuració'!$C$9+(29-1)*7)))</f>
        <v/>
      </c>
      <c r="AE32" s="28">
        <f>IF($A32="","",COUNTIFS('3. Registre'!$A$5:$A$200,$A32,'3. Registre'!$F$5:$F$200,"Aprovada",'3. Registre'!$C$5:$C$200,"&lt;="&amp;('1. Configuració'!$C$9+(30-1)*7+6),'3. Registre'!$D$5:$D$200,"&gt;="&amp;('1. Configuració'!$C$9+(30-1)*7)))</f>
        <v/>
      </c>
      <c r="AF32" s="28">
        <f>IF($A32="","",COUNTIFS('3. Registre'!$A$5:$A$200,$A32,'3. Registre'!$F$5:$F$200,"Aprovada",'3. Registre'!$C$5:$C$200,"&lt;="&amp;('1. Configuració'!$C$9+(31-1)*7+6),'3. Registre'!$D$5:$D$200,"&gt;="&amp;('1. Configuració'!$C$9+(31-1)*7)))</f>
        <v/>
      </c>
      <c r="AG32" s="28">
        <f>IF($A32="","",COUNTIFS('3. Registre'!$A$5:$A$200,$A32,'3. Registre'!$F$5:$F$200,"Aprovada",'3. Registre'!$C$5:$C$200,"&lt;="&amp;('1. Configuració'!$C$9+(32-1)*7+6),'3. Registre'!$D$5:$D$200,"&gt;="&amp;('1. Configuració'!$C$9+(32-1)*7)))</f>
        <v/>
      </c>
      <c r="AH32" s="28">
        <f>IF($A32="","",COUNTIFS('3. Registre'!$A$5:$A$200,$A32,'3. Registre'!$F$5:$F$200,"Aprovada",'3. Registre'!$C$5:$C$200,"&lt;="&amp;('1. Configuració'!$C$9+(33-1)*7+6),'3. Registre'!$D$5:$D$200,"&gt;="&amp;('1. Configuració'!$C$9+(33-1)*7)))</f>
        <v/>
      </c>
      <c r="AI32" s="28">
        <f>IF($A32="","",COUNTIFS('3. Registre'!$A$5:$A$200,$A32,'3. Registre'!$F$5:$F$200,"Aprovada",'3. Registre'!$C$5:$C$200,"&lt;="&amp;('1. Configuració'!$C$9+(34-1)*7+6),'3. Registre'!$D$5:$D$200,"&gt;="&amp;('1. Configuració'!$C$9+(34-1)*7)))</f>
        <v/>
      </c>
      <c r="AJ32" s="28">
        <f>IF($A32="","",COUNTIFS('3. Registre'!$A$5:$A$200,$A32,'3. Registre'!$F$5:$F$200,"Aprovada",'3. Registre'!$C$5:$C$200,"&lt;="&amp;('1. Configuració'!$C$9+(35-1)*7+6),'3. Registre'!$D$5:$D$200,"&gt;="&amp;('1. Configuració'!$C$9+(35-1)*7)))</f>
        <v/>
      </c>
      <c r="AK32" s="28">
        <f>IF($A32="","",COUNTIFS('3. Registre'!$A$5:$A$200,$A32,'3. Registre'!$F$5:$F$200,"Aprovada",'3. Registre'!$C$5:$C$200,"&lt;="&amp;('1. Configuració'!$C$9+(36-1)*7+6),'3. Registre'!$D$5:$D$200,"&gt;="&amp;('1. Configuració'!$C$9+(36-1)*7)))</f>
        <v/>
      </c>
      <c r="AL32" s="28">
        <f>IF($A32="","",COUNTIFS('3. Registre'!$A$5:$A$200,$A32,'3. Registre'!$F$5:$F$200,"Aprovada",'3. Registre'!$C$5:$C$200,"&lt;="&amp;('1. Configuració'!$C$9+(37-1)*7+6),'3. Registre'!$D$5:$D$200,"&gt;="&amp;('1. Configuració'!$C$9+(37-1)*7)))</f>
        <v/>
      </c>
      <c r="AM32" s="28">
        <f>IF($A32="","",COUNTIFS('3. Registre'!$A$5:$A$200,$A32,'3. Registre'!$F$5:$F$200,"Aprovada",'3. Registre'!$C$5:$C$200,"&lt;="&amp;('1. Configuració'!$C$9+(38-1)*7+6),'3. Registre'!$D$5:$D$200,"&gt;="&amp;('1. Configuració'!$C$9+(38-1)*7)))</f>
        <v/>
      </c>
      <c r="AN32" s="28">
        <f>IF($A32="","",COUNTIFS('3. Registre'!$A$5:$A$200,$A32,'3. Registre'!$F$5:$F$200,"Aprovada",'3. Registre'!$C$5:$C$200,"&lt;="&amp;('1. Configuració'!$C$9+(39-1)*7+6),'3. Registre'!$D$5:$D$200,"&gt;="&amp;('1. Configuració'!$C$9+(39-1)*7)))</f>
        <v/>
      </c>
      <c r="AO32" s="28">
        <f>IF($A32="","",COUNTIFS('3. Registre'!$A$5:$A$200,$A32,'3. Registre'!$F$5:$F$200,"Aprovada",'3. Registre'!$C$5:$C$200,"&lt;="&amp;('1. Configuració'!$C$9+(40-1)*7+6),'3. Registre'!$D$5:$D$200,"&gt;="&amp;('1. Configuració'!$C$9+(40-1)*7)))</f>
        <v/>
      </c>
      <c r="AP32" s="28">
        <f>IF($A32="","",COUNTIFS('3. Registre'!$A$5:$A$200,$A32,'3. Registre'!$F$5:$F$200,"Aprovada",'3. Registre'!$C$5:$C$200,"&lt;="&amp;('1. Configuració'!$C$9+(41-1)*7+6),'3. Registre'!$D$5:$D$200,"&gt;="&amp;('1. Configuració'!$C$9+(41-1)*7)))</f>
        <v/>
      </c>
      <c r="AQ32" s="28">
        <f>IF($A32="","",COUNTIFS('3. Registre'!$A$5:$A$200,$A32,'3. Registre'!$F$5:$F$200,"Aprovada",'3. Registre'!$C$5:$C$200,"&lt;="&amp;('1. Configuració'!$C$9+(42-1)*7+6),'3. Registre'!$D$5:$D$200,"&gt;="&amp;('1. Configuració'!$C$9+(42-1)*7)))</f>
        <v/>
      </c>
      <c r="AR32" s="28">
        <f>IF($A32="","",COUNTIFS('3. Registre'!$A$5:$A$200,$A32,'3. Registre'!$F$5:$F$200,"Aprovada",'3. Registre'!$C$5:$C$200,"&lt;="&amp;('1. Configuració'!$C$9+(43-1)*7+6),'3. Registre'!$D$5:$D$200,"&gt;="&amp;('1. Configuració'!$C$9+(43-1)*7)))</f>
        <v/>
      </c>
      <c r="AS32" s="28">
        <f>IF($A32="","",COUNTIFS('3. Registre'!$A$5:$A$200,$A32,'3. Registre'!$F$5:$F$200,"Aprovada",'3. Registre'!$C$5:$C$200,"&lt;="&amp;('1. Configuració'!$C$9+(44-1)*7+6),'3. Registre'!$D$5:$D$200,"&gt;="&amp;('1. Configuració'!$C$9+(44-1)*7)))</f>
        <v/>
      </c>
      <c r="AT32" s="28">
        <f>IF($A32="","",COUNTIFS('3. Registre'!$A$5:$A$200,$A32,'3. Registre'!$F$5:$F$200,"Aprovada",'3. Registre'!$C$5:$C$200,"&lt;="&amp;('1. Configuració'!$C$9+(45-1)*7+6),'3. Registre'!$D$5:$D$200,"&gt;="&amp;('1. Configuració'!$C$9+(45-1)*7)))</f>
        <v/>
      </c>
      <c r="AU32" s="28">
        <f>IF($A32="","",COUNTIFS('3. Registre'!$A$5:$A$200,$A32,'3. Registre'!$F$5:$F$200,"Aprovada",'3. Registre'!$C$5:$C$200,"&lt;="&amp;('1. Configuració'!$C$9+(46-1)*7+6),'3. Registre'!$D$5:$D$200,"&gt;="&amp;('1. Configuració'!$C$9+(46-1)*7)))</f>
        <v/>
      </c>
      <c r="AV32" s="28">
        <f>IF($A32="","",COUNTIFS('3. Registre'!$A$5:$A$200,$A32,'3. Registre'!$F$5:$F$200,"Aprovada",'3. Registre'!$C$5:$C$200,"&lt;="&amp;('1. Configuració'!$C$9+(47-1)*7+6),'3. Registre'!$D$5:$D$200,"&gt;="&amp;('1. Configuració'!$C$9+(47-1)*7)))</f>
        <v/>
      </c>
      <c r="AW32" s="28">
        <f>IF($A32="","",COUNTIFS('3. Registre'!$A$5:$A$200,$A32,'3. Registre'!$F$5:$F$200,"Aprovada",'3. Registre'!$C$5:$C$200,"&lt;="&amp;('1. Configuració'!$C$9+(48-1)*7+6),'3. Registre'!$D$5:$D$200,"&gt;="&amp;('1. Configuració'!$C$9+(48-1)*7)))</f>
        <v/>
      </c>
      <c r="AX32" s="28">
        <f>IF($A32="","",COUNTIFS('3. Registre'!$A$5:$A$200,$A32,'3. Registre'!$F$5:$F$200,"Aprovada",'3. Registre'!$C$5:$C$200,"&lt;="&amp;('1. Configuració'!$C$9+(49-1)*7+6),'3. Registre'!$D$5:$D$200,"&gt;="&amp;('1. Configuració'!$C$9+(49-1)*7)))</f>
        <v/>
      </c>
      <c r="AY32" s="28">
        <f>IF($A32="","",COUNTIFS('3. Registre'!$A$5:$A$200,$A32,'3. Registre'!$F$5:$F$200,"Aprovada",'3. Registre'!$C$5:$C$200,"&lt;="&amp;('1. Configuració'!$C$9+(50-1)*7+6),'3. Registre'!$D$5:$D$200,"&gt;="&amp;('1. Configuració'!$C$9+(50-1)*7)))</f>
        <v/>
      </c>
      <c r="AZ32" s="28">
        <f>IF($A32="","",COUNTIFS('3. Registre'!$A$5:$A$200,$A32,'3. Registre'!$F$5:$F$200,"Aprovada",'3. Registre'!$C$5:$C$200,"&lt;="&amp;('1. Configuració'!$C$9+(51-1)*7+6),'3. Registre'!$D$5:$D$200,"&gt;="&amp;('1. Configuració'!$C$9+(51-1)*7)))</f>
        <v/>
      </c>
      <c r="BA32" s="28">
        <f>IF($A32="","",COUNTIFS('3. Registre'!$A$5:$A$200,$A32,'3. Registre'!$F$5:$F$200,"Aprovada",'3. Registre'!$C$5:$C$200,"&lt;="&amp;('1. Configuració'!$C$9+(52-1)*7+6),'3. Registre'!$D$5:$D$200,"&gt;="&amp;('1. Configuració'!$C$9+(52-1)*7)))</f>
        <v/>
      </c>
    </row>
    <row r="33">
      <c r="A33" s="19">
        <f>IF('2. Empleats'!A33="","",'2. Empleats'!A33)</f>
        <v/>
      </c>
      <c r="B33" s="28">
        <f>IF($A33="","",COUNTIFS('3. Registre'!$A$5:$A$200,$A33,'3. Registre'!$F$5:$F$200,"Aprovada",'3. Registre'!$C$5:$C$200,"&lt;="&amp;('1. Configuració'!$C$9+(1-1)*7+6),'3. Registre'!$D$5:$D$200,"&gt;="&amp;('1. Configuració'!$C$9+(1-1)*7)))</f>
        <v/>
      </c>
      <c r="C33" s="28">
        <f>IF($A33="","",COUNTIFS('3. Registre'!$A$5:$A$200,$A33,'3. Registre'!$F$5:$F$200,"Aprovada",'3. Registre'!$C$5:$C$200,"&lt;="&amp;('1. Configuració'!$C$9+(2-1)*7+6),'3. Registre'!$D$5:$D$200,"&gt;="&amp;('1. Configuració'!$C$9+(2-1)*7)))</f>
        <v/>
      </c>
      <c r="D33" s="28">
        <f>IF($A33="","",COUNTIFS('3. Registre'!$A$5:$A$200,$A33,'3. Registre'!$F$5:$F$200,"Aprovada",'3. Registre'!$C$5:$C$200,"&lt;="&amp;('1. Configuració'!$C$9+(3-1)*7+6),'3. Registre'!$D$5:$D$200,"&gt;="&amp;('1. Configuració'!$C$9+(3-1)*7)))</f>
        <v/>
      </c>
      <c r="E33" s="28">
        <f>IF($A33="","",COUNTIFS('3. Registre'!$A$5:$A$200,$A33,'3. Registre'!$F$5:$F$200,"Aprovada",'3. Registre'!$C$5:$C$200,"&lt;="&amp;('1. Configuració'!$C$9+(4-1)*7+6),'3. Registre'!$D$5:$D$200,"&gt;="&amp;('1. Configuració'!$C$9+(4-1)*7)))</f>
        <v/>
      </c>
      <c r="F33" s="28">
        <f>IF($A33="","",COUNTIFS('3. Registre'!$A$5:$A$200,$A33,'3. Registre'!$F$5:$F$200,"Aprovada",'3. Registre'!$C$5:$C$200,"&lt;="&amp;('1. Configuració'!$C$9+(5-1)*7+6),'3. Registre'!$D$5:$D$200,"&gt;="&amp;('1. Configuració'!$C$9+(5-1)*7)))</f>
        <v/>
      </c>
      <c r="G33" s="28">
        <f>IF($A33="","",COUNTIFS('3. Registre'!$A$5:$A$200,$A33,'3. Registre'!$F$5:$F$200,"Aprovada",'3. Registre'!$C$5:$C$200,"&lt;="&amp;('1. Configuració'!$C$9+(6-1)*7+6),'3. Registre'!$D$5:$D$200,"&gt;="&amp;('1. Configuració'!$C$9+(6-1)*7)))</f>
        <v/>
      </c>
      <c r="H33" s="28">
        <f>IF($A33="","",COUNTIFS('3. Registre'!$A$5:$A$200,$A33,'3. Registre'!$F$5:$F$200,"Aprovada",'3. Registre'!$C$5:$C$200,"&lt;="&amp;('1. Configuració'!$C$9+(7-1)*7+6),'3. Registre'!$D$5:$D$200,"&gt;="&amp;('1. Configuració'!$C$9+(7-1)*7)))</f>
        <v/>
      </c>
      <c r="I33" s="28">
        <f>IF($A33="","",COUNTIFS('3. Registre'!$A$5:$A$200,$A33,'3. Registre'!$F$5:$F$200,"Aprovada",'3. Registre'!$C$5:$C$200,"&lt;="&amp;('1. Configuració'!$C$9+(8-1)*7+6),'3. Registre'!$D$5:$D$200,"&gt;="&amp;('1. Configuració'!$C$9+(8-1)*7)))</f>
        <v/>
      </c>
      <c r="J33" s="28">
        <f>IF($A33="","",COUNTIFS('3. Registre'!$A$5:$A$200,$A33,'3. Registre'!$F$5:$F$200,"Aprovada",'3. Registre'!$C$5:$C$200,"&lt;="&amp;('1. Configuració'!$C$9+(9-1)*7+6),'3. Registre'!$D$5:$D$200,"&gt;="&amp;('1. Configuració'!$C$9+(9-1)*7)))</f>
        <v/>
      </c>
      <c r="K33" s="28">
        <f>IF($A33="","",COUNTIFS('3. Registre'!$A$5:$A$200,$A33,'3. Registre'!$F$5:$F$200,"Aprovada",'3. Registre'!$C$5:$C$200,"&lt;="&amp;('1. Configuració'!$C$9+(10-1)*7+6),'3. Registre'!$D$5:$D$200,"&gt;="&amp;('1. Configuració'!$C$9+(10-1)*7)))</f>
        <v/>
      </c>
      <c r="L33" s="28">
        <f>IF($A33="","",COUNTIFS('3. Registre'!$A$5:$A$200,$A33,'3. Registre'!$F$5:$F$200,"Aprovada",'3. Registre'!$C$5:$C$200,"&lt;="&amp;('1. Configuració'!$C$9+(11-1)*7+6),'3. Registre'!$D$5:$D$200,"&gt;="&amp;('1. Configuració'!$C$9+(11-1)*7)))</f>
        <v/>
      </c>
      <c r="M33" s="28">
        <f>IF($A33="","",COUNTIFS('3. Registre'!$A$5:$A$200,$A33,'3. Registre'!$F$5:$F$200,"Aprovada",'3. Registre'!$C$5:$C$200,"&lt;="&amp;('1. Configuració'!$C$9+(12-1)*7+6),'3. Registre'!$D$5:$D$200,"&gt;="&amp;('1. Configuració'!$C$9+(12-1)*7)))</f>
        <v/>
      </c>
      <c r="N33" s="28">
        <f>IF($A33="","",COUNTIFS('3. Registre'!$A$5:$A$200,$A33,'3. Registre'!$F$5:$F$200,"Aprovada",'3. Registre'!$C$5:$C$200,"&lt;="&amp;('1. Configuració'!$C$9+(13-1)*7+6),'3. Registre'!$D$5:$D$200,"&gt;="&amp;('1. Configuració'!$C$9+(13-1)*7)))</f>
        <v/>
      </c>
      <c r="O33" s="28">
        <f>IF($A33="","",COUNTIFS('3. Registre'!$A$5:$A$200,$A33,'3. Registre'!$F$5:$F$200,"Aprovada",'3. Registre'!$C$5:$C$200,"&lt;="&amp;('1. Configuració'!$C$9+(14-1)*7+6),'3. Registre'!$D$5:$D$200,"&gt;="&amp;('1. Configuració'!$C$9+(14-1)*7)))</f>
        <v/>
      </c>
      <c r="P33" s="28">
        <f>IF($A33="","",COUNTIFS('3. Registre'!$A$5:$A$200,$A33,'3. Registre'!$F$5:$F$200,"Aprovada",'3. Registre'!$C$5:$C$200,"&lt;="&amp;('1. Configuració'!$C$9+(15-1)*7+6),'3. Registre'!$D$5:$D$200,"&gt;="&amp;('1. Configuració'!$C$9+(15-1)*7)))</f>
        <v/>
      </c>
      <c r="Q33" s="28">
        <f>IF($A33="","",COUNTIFS('3. Registre'!$A$5:$A$200,$A33,'3. Registre'!$F$5:$F$200,"Aprovada",'3. Registre'!$C$5:$C$200,"&lt;="&amp;('1. Configuració'!$C$9+(16-1)*7+6),'3. Registre'!$D$5:$D$200,"&gt;="&amp;('1. Configuració'!$C$9+(16-1)*7)))</f>
        <v/>
      </c>
      <c r="R33" s="28">
        <f>IF($A33="","",COUNTIFS('3. Registre'!$A$5:$A$200,$A33,'3. Registre'!$F$5:$F$200,"Aprovada",'3. Registre'!$C$5:$C$200,"&lt;="&amp;('1. Configuració'!$C$9+(17-1)*7+6),'3. Registre'!$D$5:$D$200,"&gt;="&amp;('1. Configuració'!$C$9+(17-1)*7)))</f>
        <v/>
      </c>
      <c r="S33" s="28">
        <f>IF($A33="","",COUNTIFS('3. Registre'!$A$5:$A$200,$A33,'3. Registre'!$F$5:$F$200,"Aprovada",'3. Registre'!$C$5:$C$200,"&lt;="&amp;('1. Configuració'!$C$9+(18-1)*7+6),'3. Registre'!$D$5:$D$200,"&gt;="&amp;('1. Configuració'!$C$9+(18-1)*7)))</f>
        <v/>
      </c>
      <c r="T33" s="28">
        <f>IF($A33="","",COUNTIFS('3. Registre'!$A$5:$A$200,$A33,'3. Registre'!$F$5:$F$200,"Aprovada",'3. Registre'!$C$5:$C$200,"&lt;="&amp;('1. Configuració'!$C$9+(19-1)*7+6),'3. Registre'!$D$5:$D$200,"&gt;="&amp;('1. Configuració'!$C$9+(19-1)*7)))</f>
        <v/>
      </c>
      <c r="U33" s="28">
        <f>IF($A33="","",COUNTIFS('3. Registre'!$A$5:$A$200,$A33,'3. Registre'!$F$5:$F$200,"Aprovada",'3. Registre'!$C$5:$C$200,"&lt;="&amp;('1. Configuració'!$C$9+(20-1)*7+6),'3. Registre'!$D$5:$D$200,"&gt;="&amp;('1. Configuració'!$C$9+(20-1)*7)))</f>
        <v/>
      </c>
      <c r="V33" s="28">
        <f>IF($A33="","",COUNTIFS('3. Registre'!$A$5:$A$200,$A33,'3. Registre'!$F$5:$F$200,"Aprovada",'3. Registre'!$C$5:$C$200,"&lt;="&amp;('1. Configuració'!$C$9+(21-1)*7+6),'3. Registre'!$D$5:$D$200,"&gt;="&amp;('1. Configuració'!$C$9+(21-1)*7)))</f>
        <v/>
      </c>
      <c r="W33" s="28">
        <f>IF($A33="","",COUNTIFS('3. Registre'!$A$5:$A$200,$A33,'3. Registre'!$F$5:$F$200,"Aprovada",'3. Registre'!$C$5:$C$200,"&lt;="&amp;('1. Configuració'!$C$9+(22-1)*7+6),'3. Registre'!$D$5:$D$200,"&gt;="&amp;('1. Configuració'!$C$9+(22-1)*7)))</f>
        <v/>
      </c>
      <c r="X33" s="28">
        <f>IF($A33="","",COUNTIFS('3. Registre'!$A$5:$A$200,$A33,'3. Registre'!$F$5:$F$200,"Aprovada",'3. Registre'!$C$5:$C$200,"&lt;="&amp;('1. Configuració'!$C$9+(23-1)*7+6),'3. Registre'!$D$5:$D$200,"&gt;="&amp;('1. Configuració'!$C$9+(23-1)*7)))</f>
        <v/>
      </c>
      <c r="Y33" s="28">
        <f>IF($A33="","",COUNTIFS('3. Registre'!$A$5:$A$200,$A33,'3. Registre'!$F$5:$F$200,"Aprovada",'3. Registre'!$C$5:$C$200,"&lt;="&amp;('1. Configuració'!$C$9+(24-1)*7+6),'3. Registre'!$D$5:$D$200,"&gt;="&amp;('1. Configuració'!$C$9+(24-1)*7)))</f>
        <v/>
      </c>
      <c r="Z33" s="28">
        <f>IF($A33="","",COUNTIFS('3. Registre'!$A$5:$A$200,$A33,'3. Registre'!$F$5:$F$200,"Aprovada",'3. Registre'!$C$5:$C$200,"&lt;="&amp;('1. Configuració'!$C$9+(25-1)*7+6),'3. Registre'!$D$5:$D$200,"&gt;="&amp;('1. Configuració'!$C$9+(25-1)*7)))</f>
        <v/>
      </c>
      <c r="AA33" s="28">
        <f>IF($A33="","",COUNTIFS('3. Registre'!$A$5:$A$200,$A33,'3. Registre'!$F$5:$F$200,"Aprovada",'3. Registre'!$C$5:$C$200,"&lt;="&amp;('1. Configuració'!$C$9+(26-1)*7+6),'3. Registre'!$D$5:$D$200,"&gt;="&amp;('1. Configuració'!$C$9+(26-1)*7)))</f>
        <v/>
      </c>
      <c r="AB33" s="28">
        <f>IF($A33="","",COUNTIFS('3. Registre'!$A$5:$A$200,$A33,'3. Registre'!$F$5:$F$200,"Aprovada",'3. Registre'!$C$5:$C$200,"&lt;="&amp;('1. Configuració'!$C$9+(27-1)*7+6),'3. Registre'!$D$5:$D$200,"&gt;="&amp;('1. Configuració'!$C$9+(27-1)*7)))</f>
        <v/>
      </c>
      <c r="AC33" s="28">
        <f>IF($A33="","",COUNTIFS('3. Registre'!$A$5:$A$200,$A33,'3. Registre'!$F$5:$F$200,"Aprovada",'3. Registre'!$C$5:$C$200,"&lt;="&amp;('1. Configuració'!$C$9+(28-1)*7+6),'3. Registre'!$D$5:$D$200,"&gt;="&amp;('1. Configuració'!$C$9+(28-1)*7)))</f>
        <v/>
      </c>
      <c r="AD33" s="28">
        <f>IF($A33="","",COUNTIFS('3. Registre'!$A$5:$A$200,$A33,'3. Registre'!$F$5:$F$200,"Aprovada",'3. Registre'!$C$5:$C$200,"&lt;="&amp;('1. Configuració'!$C$9+(29-1)*7+6),'3. Registre'!$D$5:$D$200,"&gt;="&amp;('1. Configuració'!$C$9+(29-1)*7)))</f>
        <v/>
      </c>
      <c r="AE33" s="28">
        <f>IF($A33="","",COUNTIFS('3. Registre'!$A$5:$A$200,$A33,'3. Registre'!$F$5:$F$200,"Aprovada",'3. Registre'!$C$5:$C$200,"&lt;="&amp;('1. Configuració'!$C$9+(30-1)*7+6),'3. Registre'!$D$5:$D$200,"&gt;="&amp;('1. Configuració'!$C$9+(30-1)*7)))</f>
        <v/>
      </c>
      <c r="AF33" s="28">
        <f>IF($A33="","",COUNTIFS('3. Registre'!$A$5:$A$200,$A33,'3. Registre'!$F$5:$F$200,"Aprovada",'3. Registre'!$C$5:$C$200,"&lt;="&amp;('1. Configuració'!$C$9+(31-1)*7+6),'3. Registre'!$D$5:$D$200,"&gt;="&amp;('1. Configuració'!$C$9+(31-1)*7)))</f>
        <v/>
      </c>
      <c r="AG33" s="28">
        <f>IF($A33="","",COUNTIFS('3. Registre'!$A$5:$A$200,$A33,'3. Registre'!$F$5:$F$200,"Aprovada",'3. Registre'!$C$5:$C$200,"&lt;="&amp;('1. Configuració'!$C$9+(32-1)*7+6),'3. Registre'!$D$5:$D$200,"&gt;="&amp;('1. Configuració'!$C$9+(32-1)*7)))</f>
        <v/>
      </c>
      <c r="AH33" s="28">
        <f>IF($A33="","",COUNTIFS('3. Registre'!$A$5:$A$200,$A33,'3. Registre'!$F$5:$F$200,"Aprovada",'3. Registre'!$C$5:$C$200,"&lt;="&amp;('1. Configuració'!$C$9+(33-1)*7+6),'3. Registre'!$D$5:$D$200,"&gt;="&amp;('1. Configuració'!$C$9+(33-1)*7)))</f>
        <v/>
      </c>
      <c r="AI33" s="28">
        <f>IF($A33="","",COUNTIFS('3. Registre'!$A$5:$A$200,$A33,'3. Registre'!$F$5:$F$200,"Aprovada",'3. Registre'!$C$5:$C$200,"&lt;="&amp;('1. Configuració'!$C$9+(34-1)*7+6),'3. Registre'!$D$5:$D$200,"&gt;="&amp;('1. Configuració'!$C$9+(34-1)*7)))</f>
        <v/>
      </c>
      <c r="AJ33" s="28">
        <f>IF($A33="","",COUNTIFS('3. Registre'!$A$5:$A$200,$A33,'3. Registre'!$F$5:$F$200,"Aprovada",'3. Registre'!$C$5:$C$200,"&lt;="&amp;('1. Configuració'!$C$9+(35-1)*7+6),'3. Registre'!$D$5:$D$200,"&gt;="&amp;('1. Configuració'!$C$9+(35-1)*7)))</f>
        <v/>
      </c>
      <c r="AK33" s="28">
        <f>IF($A33="","",COUNTIFS('3. Registre'!$A$5:$A$200,$A33,'3. Registre'!$F$5:$F$200,"Aprovada",'3. Registre'!$C$5:$C$200,"&lt;="&amp;('1. Configuració'!$C$9+(36-1)*7+6),'3. Registre'!$D$5:$D$200,"&gt;="&amp;('1. Configuració'!$C$9+(36-1)*7)))</f>
        <v/>
      </c>
      <c r="AL33" s="28">
        <f>IF($A33="","",COUNTIFS('3. Registre'!$A$5:$A$200,$A33,'3. Registre'!$F$5:$F$200,"Aprovada",'3. Registre'!$C$5:$C$200,"&lt;="&amp;('1. Configuració'!$C$9+(37-1)*7+6),'3. Registre'!$D$5:$D$200,"&gt;="&amp;('1. Configuració'!$C$9+(37-1)*7)))</f>
        <v/>
      </c>
      <c r="AM33" s="28">
        <f>IF($A33="","",COUNTIFS('3. Registre'!$A$5:$A$200,$A33,'3. Registre'!$F$5:$F$200,"Aprovada",'3. Registre'!$C$5:$C$200,"&lt;="&amp;('1. Configuració'!$C$9+(38-1)*7+6),'3. Registre'!$D$5:$D$200,"&gt;="&amp;('1. Configuració'!$C$9+(38-1)*7)))</f>
        <v/>
      </c>
      <c r="AN33" s="28">
        <f>IF($A33="","",COUNTIFS('3. Registre'!$A$5:$A$200,$A33,'3. Registre'!$F$5:$F$200,"Aprovada",'3. Registre'!$C$5:$C$200,"&lt;="&amp;('1. Configuració'!$C$9+(39-1)*7+6),'3. Registre'!$D$5:$D$200,"&gt;="&amp;('1. Configuració'!$C$9+(39-1)*7)))</f>
        <v/>
      </c>
      <c r="AO33" s="28">
        <f>IF($A33="","",COUNTIFS('3. Registre'!$A$5:$A$200,$A33,'3. Registre'!$F$5:$F$200,"Aprovada",'3. Registre'!$C$5:$C$200,"&lt;="&amp;('1. Configuració'!$C$9+(40-1)*7+6),'3. Registre'!$D$5:$D$200,"&gt;="&amp;('1. Configuració'!$C$9+(40-1)*7)))</f>
        <v/>
      </c>
      <c r="AP33" s="28">
        <f>IF($A33="","",COUNTIFS('3. Registre'!$A$5:$A$200,$A33,'3. Registre'!$F$5:$F$200,"Aprovada",'3. Registre'!$C$5:$C$200,"&lt;="&amp;('1. Configuració'!$C$9+(41-1)*7+6),'3. Registre'!$D$5:$D$200,"&gt;="&amp;('1. Configuració'!$C$9+(41-1)*7)))</f>
        <v/>
      </c>
      <c r="AQ33" s="28">
        <f>IF($A33="","",COUNTIFS('3. Registre'!$A$5:$A$200,$A33,'3. Registre'!$F$5:$F$200,"Aprovada",'3. Registre'!$C$5:$C$200,"&lt;="&amp;('1. Configuració'!$C$9+(42-1)*7+6),'3. Registre'!$D$5:$D$200,"&gt;="&amp;('1. Configuració'!$C$9+(42-1)*7)))</f>
        <v/>
      </c>
      <c r="AR33" s="28">
        <f>IF($A33="","",COUNTIFS('3. Registre'!$A$5:$A$200,$A33,'3. Registre'!$F$5:$F$200,"Aprovada",'3. Registre'!$C$5:$C$200,"&lt;="&amp;('1. Configuració'!$C$9+(43-1)*7+6),'3. Registre'!$D$5:$D$200,"&gt;="&amp;('1. Configuració'!$C$9+(43-1)*7)))</f>
        <v/>
      </c>
      <c r="AS33" s="28">
        <f>IF($A33="","",COUNTIFS('3. Registre'!$A$5:$A$200,$A33,'3. Registre'!$F$5:$F$200,"Aprovada",'3. Registre'!$C$5:$C$200,"&lt;="&amp;('1. Configuració'!$C$9+(44-1)*7+6),'3. Registre'!$D$5:$D$200,"&gt;="&amp;('1. Configuració'!$C$9+(44-1)*7)))</f>
        <v/>
      </c>
      <c r="AT33" s="28">
        <f>IF($A33="","",COUNTIFS('3. Registre'!$A$5:$A$200,$A33,'3. Registre'!$F$5:$F$200,"Aprovada",'3. Registre'!$C$5:$C$200,"&lt;="&amp;('1. Configuració'!$C$9+(45-1)*7+6),'3. Registre'!$D$5:$D$200,"&gt;="&amp;('1. Configuració'!$C$9+(45-1)*7)))</f>
        <v/>
      </c>
      <c r="AU33" s="28">
        <f>IF($A33="","",COUNTIFS('3. Registre'!$A$5:$A$200,$A33,'3. Registre'!$F$5:$F$200,"Aprovada",'3. Registre'!$C$5:$C$200,"&lt;="&amp;('1. Configuració'!$C$9+(46-1)*7+6),'3. Registre'!$D$5:$D$200,"&gt;="&amp;('1. Configuració'!$C$9+(46-1)*7)))</f>
        <v/>
      </c>
      <c r="AV33" s="28">
        <f>IF($A33="","",COUNTIFS('3. Registre'!$A$5:$A$200,$A33,'3. Registre'!$F$5:$F$200,"Aprovada",'3. Registre'!$C$5:$C$200,"&lt;="&amp;('1. Configuració'!$C$9+(47-1)*7+6),'3. Registre'!$D$5:$D$200,"&gt;="&amp;('1. Configuració'!$C$9+(47-1)*7)))</f>
        <v/>
      </c>
      <c r="AW33" s="28">
        <f>IF($A33="","",COUNTIFS('3. Registre'!$A$5:$A$200,$A33,'3. Registre'!$F$5:$F$200,"Aprovada",'3. Registre'!$C$5:$C$200,"&lt;="&amp;('1. Configuració'!$C$9+(48-1)*7+6),'3. Registre'!$D$5:$D$200,"&gt;="&amp;('1. Configuració'!$C$9+(48-1)*7)))</f>
        <v/>
      </c>
      <c r="AX33" s="28">
        <f>IF($A33="","",COUNTIFS('3. Registre'!$A$5:$A$200,$A33,'3. Registre'!$F$5:$F$200,"Aprovada",'3. Registre'!$C$5:$C$200,"&lt;="&amp;('1. Configuració'!$C$9+(49-1)*7+6),'3. Registre'!$D$5:$D$200,"&gt;="&amp;('1. Configuració'!$C$9+(49-1)*7)))</f>
        <v/>
      </c>
      <c r="AY33" s="28">
        <f>IF($A33="","",COUNTIFS('3. Registre'!$A$5:$A$200,$A33,'3. Registre'!$F$5:$F$200,"Aprovada",'3. Registre'!$C$5:$C$200,"&lt;="&amp;('1. Configuració'!$C$9+(50-1)*7+6),'3. Registre'!$D$5:$D$200,"&gt;="&amp;('1. Configuració'!$C$9+(50-1)*7)))</f>
        <v/>
      </c>
      <c r="AZ33" s="28">
        <f>IF($A33="","",COUNTIFS('3. Registre'!$A$5:$A$200,$A33,'3. Registre'!$F$5:$F$200,"Aprovada",'3. Registre'!$C$5:$C$200,"&lt;="&amp;('1. Configuració'!$C$9+(51-1)*7+6),'3. Registre'!$D$5:$D$200,"&gt;="&amp;('1. Configuració'!$C$9+(51-1)*7)))</f>
        <v/>
      </c>
      <c r="BA33" s="28">
        <f>IF($A33="","",COUNTIFS('3. Registre'!$A$5:$A$200,$A33,'3. Registre'!$F$5:$F$200,"Aprovada",'3. Registre'!$C$5:$C$200,"&lt;="&amp;('1. Configuració'!$C$9+(52-1)*7+6),'3. Registre'!$D$5:$D$200,"&gt;="&amp;('1. Configuració'!$C$9+(52-1)*7)))</f>
        <v/>
      </c>
    </row>
    <row r="34">
      <c r="A34" s="19">
        <f>IF('2. Empleats'!A34="","",'2. Empleats'!A34)</f>
        <v/>
      </c>
      <c r="B34" s="28">
        <f>IF($A34="","",COUNTIFS('3. Registre'!$A$5:$A$200,$A34,'3. Registre'!$F$5:$F$200,"Aprovada",'3. Registre'!$C$5:$C$200,"&lt;="&amp;('1. Configuració'!$C$9+(1-1)*7+6),'3. Registre'!$D$5:$D$200,"&gt;="&amp;('1. Configuració'!$C$9+(1-1)*7)))</f>
        <v/>
      </c>
      <c r="C34" s="28">
        <f>IF($A34="","",COUNTIFS('3. Registre'!$A$5:$A$200,$A34,'3. Registre'!$F$5:$F$200,"Aprovada",'3. Registre'!$C$5:$C$200,"&lt;="&amp;('1. Configuració'!$C$9+(2-1)*7+6),'3. Registre'!$D$5:$D$200,"&gt;="&amp;('1. Configuració'!$C$9+(2-1)*7)))</f>
        <v/>
      </c>
      <c r="D34" s="28">
        <f>IF($A34="","",COUNTIFS('3. Registre'!$A$5:$A$200,$A34,'3. Registre'!$F$5:$F$200,"Aprovada",'3. Registre'!$C$5:$C$200,"&lt;="&amp;('1. Configuració'!$C$9+(3-1)*7+6),'3. Registre'!$D$5:$D$200,"&gt;="&amp;('1. Configuració'!$C$9+(3-1)*7)))</f>
        <v/>
      </c>
      <c r="E34" s="28">
        <f>IF($A34="","",COUNTIFS('3. Registre'!$A$5:$A$200,$A34,'3. Registre'!$F$5:$F$200,"Aprovada",'3. Registre'!$C$5:$C$200,"&lt;="&amp;('1. Configuració'!$C$9+(4-1)*7+6),'3. Registre'!$D$5:$D$200,"&gt;="&amp;('1. Configuració'!$C$9+(4-1)*7)))</f>
        <v/>
      </c>
      <c r="F34" s="28">
        <f>IF($A34="","",COUNTIFS('3. Registre'!$A$5:$A$200,$A34,'3. Registre'!$F$5:$F$200,"Aprovada",'3. Registre'!$C$5:$C$200,"&lt;="&amp;('1. Configuració'!$C$9+(5-1)*7+6),'3. Registre'!$D$5:$D$200,"&gt;="&amp;('1. Configuració'!$C$9+(5-1)*7)))</f>
        <v/>
      </c>
      <c r="G34" s="28">
        <f>IF($A34="","",COUNTIFS('3. Registre'!$A$5:$A$200,$A34,'3. Registre'!$F$5:$F$200,"Aprovada",'3. Registre'!$C$5:$C$200,"&lt;="&amp;('1. Configuració'!$C$9+(6-1)*7+6),'3. Registre'!$D$5:$D$200,"&gt;="&amp;('1. Configuració'!$C$9+(6-1)*7)))</f>
        <v/>
      </c>
      <c r="H34" s="28">
        <f>IF($A34="","",COUNTIFS('3. Registre'!$A$5:$A$200,$A34,'3. Registre'!$F$5:$F$200,"Aprovada",'3. Registre'!$C$5:$C$200,"&lt;="&amp;('1. Configuració'!$C$9+(7-1)*7+6),'3. Registre'!$D$5:$D$200,"&gt;="&amp;('1. Configuració'!$C$9+(7-1)*7)))</f>
        <v/>
      </c>
      <c r="I34" s="28">
        <f>IF($A34="","",COUNTIFS('3. Registre'!$A$5:$A$200,$A34,'3. Registre'!$F$5:$F$200,"Aprovada",'3. Registre'!$C$5:$C$200,"&lt;="&amp;('1. Configuració'!$C$9+(8-1)*7+6),'3. Registre'!$D$5:$D$200,"&gt;="&amp;('1. Configuració'!$C$9+(8-1)*7)))</f>
        <v/>
      </c>
      <c r="J34" s="28">
        <f>IF($A34="","",COUNTIFS('3. Registre'!$A$5:$A$200,$A34,'3. Registre'!$F$5:$F$200,"Aprovada",'3. Registre'!$C$5:$C$200,"&lt;="&amp;('1. Configuració'!$C$9+(9-1)*7+6),'3. Registre'!$D$5:$D$200,"&gt;="&amp;('1. Configuració'!$C$9+(9-1)*7)))</f>
        <v/>
      </c>
      <c r="K34" s="28">
        <f>IF($A34="","",COUNTIFS('3. Registre'!$A$5:$A$200,$A34,'3. Registre'!$F$5:$F$200,"Aprovada",'3. Registre'!$C$5:$C$200,"&lt;="&amp;('1. Configuració'!$C$9+(10-1)*7+6),'3. Registre'!$D$5:$D$200,"&gt;="&amp;('1. Configuració'!$C$9+(10-1)*7)))</f>
        <v/>
      </c>
      <c r="L34" s="28">
        <f>IF($A34="","",COUNTIFS('3. Registre'!$A$5:$A$200,$A34,'3. Registre'!$F$5:$F$200,"Aprovada",'3. Registre'!$C$5:$C$200,"&lt;="&amp;('1. Configuració'!$C$9+(11-1)*7+6),'3. Registre'!$D$5:$D$200,"&gt;="&amp;('1. Configuració'!$C$9+(11-1)*7)))</f>
        <v/>
      </c>
      <c r="M34" s="28">
        <f>IF($A34="","",COUNTIFS('3. Registre'!$A$5:$A$200,$A34,'3. Registre'!$F$5:$F$200,"Aprovada",'3. Registre'!$C$5:$C$200,"&lt;="&amp;('1. Configuració'!$C$9+(12-1)*7+6),'3. Registre'!$D$5:$D$200,"&gt;="&amp;('1. Configuració'!$C$9+(12-1)*7)))</f>
        <v/>
      </c>
      <c r="N34" s="28">
        <f>IF($A34="","",COUNTIFS('3. Registre'!$A$5:$A$200,$A34,'3. Registre'!$F$5:$F$200,"Aprovada",'3. Registre'!$C$5:$C$200,"&lt;="&amp;('1. Configuració'!$C$9+(13-1)*7+6),'3. Registre'!$D$5:$D$200,"&gt;="&amp;('1. Configuració'!$C$9+(13-1)*7)))</f>
        <v/>
      </c>
      <c r="O34" s="28">
        <f>IF($A34="","",COUNTIFS('3. Registre'!$A$5:$A$200,$A34,'3. Registre'!$F$5:$F$200,"Aprovada",'3. Registre'!$C$5:$C$200,"&lt;="&amp;('1. Configuració'!$C$9+(14-1)*7+6),'3. Registre'!$D$5:$D$200,"&gt;="&amp;('1. Configuració'!$C$9+(14-1)*7)))</f>
        <v/>
      </c>
      <c r="P34" s="28">
        <f>IF($A34="","",COUNTIFS('3. Registre'!$A$5:$A$200,$A34,'3. Registre'!$F$5:$F$200,"Aprovada",'3. Registre'!$C$5:$C$200,"&lt;="&amp;('1. Configuració'!$C$9+(15-1)*7+6),'3. Registre'!$D$5:$D$200,"&gt;="&amp;('1. Configuració'!$C$9+(15-1)*7)))</f>
        <v/>
      </c>
      <c r="Q34" s="28">
        <f>IF($A34="","",COUNTIFS('3. Registre'!$A$5:$A$200,$A34,'3. Registre'!$F$5:$F$200,"Aprovada",'3. Registre'!$C$5:$C$200,"&lt;="&amp;('1. Configuració'!$C$9+(16-1)*7+6),'3. Registre'!$D$5:$D$200,"&gt;="&amp;('1. Configuració'!$C$9+(16-1)*7)))</f>
        <v/>
      </c>
      <c r="R34" s="28">
        <f>IF($A34="","",COUNTIFS('3. Registre'!$A$5:$A$200,$A34,'3. Registre'!$F$5:$F$200,"Aprovada",'3. Registre'!$C$5:$C$200,"&lt;="&amp;('1. Configuració'!$C$9+(17-1)*7+6),'3. Registre'!$D$5:$D$200,"&gt;="&amp;('1. Configuració'!$C$9+(17-1)*7)))</f>
        <v/>
      </c>
      <c r="S34" s="28">
        <f>IF($A34="","",COUNTIFS('3. Registre'!$A$5:$A$200,$A34,'3. Registre'!$F$5:$F$200,"Aprovada",'3. Registre'!$C$5:$C$200,"&lt;="&amp;('1. Configuració'!$C$9+(18-1)*7+6),'3. Registre'!$D$5:$D$200,"&gt;="&amp;('1. Configuració'!$C$9+(18-1)*7)))</f>
        <v/>
      </c>
      <c r="T34" s="28">
        <f>IF($A34="","",COUNTIFS('3. Registre'!$A$5:$A$200,$A34,'3. Registre'!$F$5:$F$200,"Aprovada",'3. Registre'!$C$5:$C$200,"&lt;="&amp;('1. Configuració'!$C$9+(19-1)*7+6),'3. Registre'!$D$5:$D$200,"&gt;="&amp;('1. Configuració'!$C$9+(19-1)*7)))</f>
        <v/>
      </c>
      <c r="U34" s="28">
        <f>IF($A34="","",COUNTIFS('3. Registre'!$A$5:$A$200,$A34,'3. Registre'!$F$5:$F$200,"Aprovada",'3. Registre'!$C$5:$C$200,"&lt;="&amp;('1. Configuració'!$C$9+(20-1)*7+6),'3. Registre'!$D$5:$D$200,"&gt;="&amp;('1. Configuració'!$C$9+(20-1)*7)))</f>
        <v/>
      </c>
      <c r="V34" s="28">
        <f>IF($A34="","",COUNTIFS('3. Registre'!$A$5:$A$200,$A34,'3. Registre'!$F$5:$F$200,"Aprovada",'3. Registre'!$C$5:$C$200,"&lt;="&amp;('1. Configuració'!$C$9+(21-1)*7+6),'3. Registre'!$D$5:$D$200,"&gt;="&amp;('1. Configuració'!$C$9+(21-1)*7)))</f>
        <v/>
      </c>
      <c r="W34" s="28">
        <f>IF($A34="","",COUNTIFS('3. Registre'!$A$5:$A$200,$A34,'3. Registre'!$F$5:$F$200,"Aprovada",'3. Registre'!$C$5:$C$200,"&lt;="&amp;('1. Configuració'!$C$9+(22-1)*7+6),'3. Registre'!$D$5:$D$200,"&gt;="&amp;('1. Configuració'!$C$9+(22-1)*7)))</f>
        <v/>
      </c>
      <c r="X34" s="28">
        <f>IF($A34="","",COUNTIFS('3. Registre'!$A$5:$A$200,$A34,'3. Registre'!$F$5:$F$200,"Aprovada",'3. Registre'!$C$5:$C$200,"&lt;="&amp;('1. Configuració'!$C$9+(23-1)*7+6),'3. Registre'!$D$5:$D$200,"&gt;="&amp;('1. Configuració'!$C$9+(23-1)*7)))</f>
        <v/>
      </c>
      <c r="Y34" s="28">
        <f>IF($A34="","",COUNTIFS('3. Registre'!$A$5:$A$200,$A34,'3. Registre'!$F$5:$F$200,"Aprovada",'3. Registre'!$C$5:$C$200,"&lt;="&amp;('1. Configuració'!$C$9+(24-1)*7+6),'3. Registre'!$D$5:$D$200,"&gt;="&amp;('1. Configuració'!$C$9+(24-1)*7)))</f>
        <v/>
      </c>
      <c r="Z34" s="28">
        <f>IF($A34="","",COUNTIFS('3. Registre'!$A$5:$A$200,$A34,'3. Registre'!$F$5:$F$200,"Aprovada",'3. Registre'!$C$5:$C$200,"&lt;="&amp;('1. Configuració'!$C$9+(25-1)*7+6),'3. Registre'!$D$5:$D$200,"&gt;="&amp;('1. Configuració'!$C$9+(25-1)*7)))</f>
        <v/>
      </c>
      <c r="AA34" s="28">
        <f>IF($A34="","",COUNTIFS('3. Registre'!$A$5:$A$200,$A34,'3. Registre'!$F$5:$F$200,"Aprovada",'3. Registre'!$C$5:$C$200,"&lt;="&amp;('1. Configuració'!$C$9+(26-1)*7+6),'3. Registre'!$D$5:$D$200,"&gt;="&amp;('1. Configuració'!$C$9+(26-1)*7)))</f>
        <v/>
      </c>
      <c r="AB34" s="28">
        <f>IF($A34="","",COUNTIFS('3. Registre'!$A$5:$A$200,$A34,'3. Registre'!$F$5:$F$200,"Aprovada",'3. Registre'!$C$5:$C$200,"&lt;="&amp;('1. Configuració'!$C$9+(27-1)*7+6),'3. Registre'!$D$5:$D$200,"&gt;="&amp;('1. Configuració'!$C$9+(27-1)*7)))</f>
        <v/>
      </c>
      <c r="AC34" s="28">
        <f>IF($A34="","",COUNTIFS('3. Registre'!$A$5:$A$200,$A34,'3. Registre'!$F$5:$F$200,"Aprovada",'3. Registre'!$C$5:$C$200,"&lt;="&amp;('1. Configuració'!$C$9+(28-1)*7+6),'3. Registre'!$D$5:$D$200,"&gt;="&amp;('1. Configuració'!$C$9+(28-1)*7)))</f>
        <v/>
      </c>
      <c r="AD34" s="28">
        <f>IF($A34="","",COUNTIFS('3. Registre'!$A$5:$A$200,$A34,'3. Registre'!$F$5:$F$200,"Aprovada",'3. Registre'!$C$5:$C$200,"&lt;="&amp;('1. Configuració'!$C$9+(29-1)*7+6),'3. Registre'!$D$5:$D$200,"&gt;="&amp;('1. Configuració'!$C$9+(29-1)*7)))</f>
        <v/>
      </c>
      <c r="AE34" s="28">
        <f>IF($A34="","",COUNTIFS('3. Registre'!$A$5:$A$200,$A34,'3. Registre'!$F$5:$F$200,"Aprovada",'3. Registre'!$C$5:$C$200,"&lt;="&amp;('1. Configuració'!$C$9+(30-1)*7+6),'3. Registre'!$D$5:$D$200,"&gt;="&amp;('1. Configuració'!$C$9+(30-1)*7)))</f>
        <v/>
      </c>
      <c r="AF34" s="28">
        <f>IF($A34="","",COUNTIFS('3. Registre'!$A$5:$A$200,$A34,'3. Registre'!$F$5:$F$200,"Aprovada",'3. Registre'!$C$5:$C$200,"&lt;="&amp;('1. Configuració'!$C$9+(31-1)*7+6),'3. Registre'!$D$5:$D$200,"&gt;="&amp;('1. Configuració'!$C$9+(31-1)*7)))</f>
        <v/>
      </c>
      <c r="AG34" s="28">
        <f>IF($A34="","",COUNTIFS('3. Registre'!$A$5:$A$200,$A34,'3. Registre'!$F$5:$F$200,"Aprovada",'3. Registre'!$C$5:$C$200,"&lt;="&amp;('1. Configuració'!$C$9+(32-1)*7+6),'3. Registre'!$D$5:$D$200,"&gt;="&amp;('1. Configuració'!$C$9+(32-1)*7)))</f>
        <v/>
      </c>
      <c r="AH34" s="28">
        <f>IF($A34="","",COUNTIFS('3. Registre'!$A$5:$A$200,$A34,'3. Registre'!$F$5:$F$200,"Aprovada",'3. Registre'!$C$5:$C$200,"&lt;="&amp;('1. Configuració'!$C$9+(33-1)*7+6),'3. Registre'!$D$5:$D$200,"&gt;="&amp;('1. Configuració'!$C$9+(33-1)*7)))</f>
        <v/>
      </c>
      <c r="AI34" s="28">
        <f>IF($A34="","",COUNTIFS('3. Registre'!$A$5:$A$200,$A34,'3. Registre'!$F$5:$F$200,"Aprovada",'3. Registre'!$C$5:$C$200,"&lt;="&amp;('1. Configuració'!$C$9+(34-1)*7+6),'3. Registre'!$D$5:$D$200,"&gt;="&amp;('1. Configuració'!$C$9+(34-1)*7)))</f>
        <v/>
      </c>
      <c r="AJ34" s="28">
        <f>IF($A34="","",COUNTIFS('3. Registre'!$A$5:$A$200,$A34,'3. Registre'!$F$5:$F$200,"Aprovada",'3. Registre'!$C$5:$C$200,"&lt;="&amp;('1. Configuració'!$C$9+(35-1)*7+6),'3. Registre'!$D$5:$D$200,"&gt;="&amp;('1. Configuració'!$C$9+(35-1)*7)))</f>
        <v/>
      </c>
      <c r="AK34" s="28">
        <f>IF($A34="","",COUNTIFS('3. Registre'!$A$5:$A$200,$A34,'3. Registre'!$F$5:$F$200,"Aprovada",'3. Registre'!$C$5:$C$200,"&lt;="&amp;('1. Configuració'!$C$9+(36-1)*7+6),'3. Registre'!$D$5:$D$200,"&gt;="&amp;('1. Configuració'!$C$9+(36-1)*7)))</f>
        <v/>
      </c>
      <c r="AL34" s="28">
        <f>IF($A34="","",COUNTIFS('3. Registre'!$A$5:$A$200,$A34,'3. Registre'!$F$5:$F$200,"Aprovada",'3. Registre'!$C$5:$C$200,"&lt;="&amp;('1. Configuració'!$C$9+(37-1)*7+6),'3. Registre'!$D$5:$D$200,"&gt;="&amp;('1. Configuració'!$C$9+(37-1)*7)))</f>
        <v/>
      </c>
      <c r="AM34" s="28">
        <f>IF($A34="","",COUNTIFS('3. Registre'!$A$5:$A$200,$A34,'3. Registre'!$F$5:$F$200,"Aprovada",'3. Registre'!$C$5:$C$200,"&lt;="&amp;('1. Configuració'!$C$9+(38-1)*7+6),'3. Registre'!$D$5:$D$200,"&gt;="&amp;('1. Configuració'!$C$9+(38-1)*7)))</f>
        <v/>
      </c>
      <c r="AN34" s="28">
        <f>IF($A34="","",COUNTIFS('3. Registre'!$A$5:$A$200,$A34,'3. Registre'!$F$5:$F$200,"Aprovada",'3. Registre'!$C$5:$C$200,"&lt;="&amp;('1. Configuració'!$C$9+(39-1)*7+6),'3. Registre'!$D$5:$D$200,"&gt;="&amp;('1. Configuració'!$C$9+(39-1)*7)))</f>
        <v/>
      </c>
      <c r="AO34" s="28">
        <f>IF($A34="","",COUNTIFS('3. Registre'!$A$5:$A$200,$A34,'3. Registre'!$F$5:$F$200,"Aprovada",'3. Registre'!$C$5:$C$200,"&lt;="&amp;('1. Configuració'!$C$9+(40-1)*7+6),'3. Registre'!$D$5:$D$200,"&gt;="&amp;('1. Configuració'!$C$9+(40-1)*7)))</f>
        <v/>
      </c>
      <c r="AP34" s="28">
        <f>IF($A34="","",COUNTIFS('3. Registre'!$A$5:$A$200,$A34,'3. Registre'!$F$5:$F$200,"Aprovada",'3. Registre'!$C$5:$C$200,"&lt;="&amp;('1. Configuració'!$C$9+(41-1)*7+6),'3. Registre'!$D$5:$D$200,"&gt;="&amp;('1. Configuració'!$C$9+(41-1)*7)))</f>
        <v/>
      </c>
      <c r="AQ34" s="28">
        <f>IF($A34="","",COUNTIFS('3. Registre'!$A$5:$A$200,$A34,'3. Registre'!$F$5:$F$200,"Aprovada",'3. Registre'!$C$5:$C$200,"&lt;="&amp;('1. Configuració'!$C$9+(42-1)*7+6),'3. Registre'!$D$5:$D$200,"&gt;="&amp;('1. Configuració'!$C$9+(42-1)*7)))</f>
        <v/>
      </c>
      <c r="AR34" s="28">
        <f>IF($A34="","",COUNTIFS('3. Registre'!$A$5:$A$200,$A34,'3. Registre'!$F$5:$F$200,"Aprovada",'3. Registre'!$C$5:$C$200,"&lt;="&amp;('1. Configuració'!$C$9+(43-1)*7+6),'3. Registre'!$D$5:$D$200,"&gt;="&amp;('1. Configuració'!$C$9+(43-1)*7)))</f>
        <v/>
      </c>
      <c r="AS34" s="28">
        <f>IF($A34="","",COUNTIFS('3. Registre'!$A$5:$A$200,$A34,'3. Registre'!$F$5:$F$200,"Aprovada",'3. Registre'!$C$5:$C$200,"&lt;="&amp;('1. Configuració'!$C$9+(44-1)*7+6),'3. Registre'!$D$5:$D$200,"&gt;="&amp;('1. Configuració'!$C$9+(44-1)*7)))</f>
        <v/>
      </c>
      <c r="AT34" s="28">
        <f>IF($A34="","",COUNTIFS('3. Registre'!$A$5:$A$200,$A34,'3. Registre'!$F$5:$F$200,"Aprovada",'3. Registre'!$C$5:$C$200,"&lt;="&amp;('1. Configuració'!$C$9+(45-1)*7+6),'3. Registre'!$D$5:$D$200,"&gt;="&amp;('1. Configuració'!$C$9+(45-1)*7)))</f>
        <v/>
      </c>
      <c r="AU34" s="28">
        <f>IF($A34="","",COUNTIFS('3. Registre'!$A$5:$A$200,$A34,'3. Registre'!$F$5:$F$200,"Aprovada",'3. Registre'!$C$5:$C$200,"&lt;="&amp;('1. Configuració'!$C$9+(46-1)*7+6),'3. Registre'!$D$5:$D$200,"&gt;="&amp;('1. Configuració'!$C$9+(46-1)*7)))</f>
        <v/>
      </c>
      <c r="AV34" s="28">
        <f>IF($A34="","",COUNTIFS('3. Registre'!$A$5:$A$200,$A34,'3. Registre'!$F$5:$F$200,"Aprovada",'3. Registre'!$C$5:$C$200,"&lt;="&amp;('1. Configuració'!$C$9+(47-1)*7+6),'3. Registre'!$D$5:$D$200,"&gt;="&amp;('1. Configuració'!$C$9+(47-1)*7)))</f>
        <v/>
      </c>
      <c r="AW34" s="28">
        <f>IF($A34="","",COUNTIFS('3. Registre'!$A$5:$A$200,$A34,'3. Registre'!$F$5:$F$200,"Aprovada",'3. Registre'!$C$5:$C$200,"&lt;="&amp;('1. Configuració'!$C$9+(48-1)*7+6),'3. Registre'!$D$5:$D$200,"&gt;="&amp;('1. Configuració'!$C$9+(48-1)*7)))</f>
        <v/>
      </c>
      <c r="AX34" s="28">
        <f>IF($A34="","",COUNTIFS('3. Registre'!$A$5:$A$200,$A34,'3. Registre'!$F$5:$F$200,"Aprovada",'3. Registre'!$C$5:$C$200,"&lt;="&amp;('1. Configuració'!$C$9+(49-1)*7+6),'3. Registre'!$D$5:$D$200,"&gt;="&amp;('1. Configuració'!$C$9+(49-1)*7)))</f>
        <v/>
      </c>
      <c r="AY34" s="28">
        <f>IF($A34="","",COUNTIFS('3. Registre'!$A$5:$A$200,$A34,'3. Registre'!$F$5:$F$200,"Aprovada",'3. Registre'!$C$5:$C$200,"&lt;="&amp;('1. Configuració'!$C$9+(50-1)*7+6),'3. Registre'!$D$5:$D$200,"&gt;="&amp;('1. Configuració'!$C$9+(50-1)*7)))</f>
        <v/>
      </c>
      <c r="AZ34" s="28">
        <f>IF($A34="","",COUNTIFS('3. Registre'!$A$5:$A$200,$A34,'3. Registre'!$F$5:$F$200,"Aprovada",'3. Registre'!$C$5:$C$200,"&lt;="&amp;('1. Configuració'!$C$9+(51-1)*7+6),'3. Registre'!$D$5:$D$200,"&gt;="&amp;('1. Configuració'!$C$9+(51-1)*7)))</f>
        <v/>
      </c>
      <c r="BA34" s="28">
        <f>IF($A34="","",COUNTIFS('3. Registre'!$A$5:$A$200,$A34,'3. Registre'!$F$5:$F$200,"Aprovada",'3. Registre'!$C$5:$C$200,"&lt;="&amp;('1. Configuració'!$C$9+(52-1)*7+6),'3. Registre'!$D$5:$D$200,"&gt;="&amp;('1. Configuració'!$C$9+(52-1)*7)))</f>
        <v/>
      </c>
    </row>
  </sheetData>
  <conditionalFormatting sqref="B5:BA34">
    <cfRule type="cellIs" priority="1" operator="greaterThan" dxfId="1">
      <formula>0</formula>
    </cfRule>
  </conditionalFormatting>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2"/>
  <sheetViews>
    <sheetView showGridLines="0" workbookViewId="0">
      <selection activeCell="A1" sqref="A1"/>
    </sheetView>
  </sheetViews>
  <sheetFormatPr baseColWidth="8" defaultRowHeight="15"/>
  <cols>
    <col width="16" customWidth="1" min="1" max="1"/>
    <col width="34" customWidth="1" min="2" max="2"/>
  </cols>
  <sheetData>
    <row r="1">
      <c r="A1" s="5" t="inlineStr">
        <is>
          <t>Festius</t>
        </is>
      </c>
    </row>
    <row r="2">
      <c r="A2" s="6" t="inlineStr">
        <is>
          <t>Els festius nacionals reals d'Andorra per als anys 2026 i 2027. Es propaguen sols al compte de dies de vacances: un festiu que cau dins de les vacances no es compta com a dia de vacances. A més hi ha les festes parroquials de cada parròquia. Verificat el juliol del 2026.</t>
        </is>
      </c>
    </row>
    <row r="4">
      <c r="A4" s="18" t="inlineStr">
        <is>
          <t>Data</t>
        </is>
      </c>
      <c r="B4" s="22" t="inlineStr">
        <is>
          <t>Nom</t>
        </is>
      </c>
    </row>
    <row r="5">
      <c r="A5" s="29" t="n">
        <v>46023</v>
      </c>
      <c r="B5" s="19" t="inlineStr">
        <is>
          <t>Any nou</t>
        </is>
      </c>
    </row>
    <row r="6">
      <c r="A6" s="29" t="n">
        <v>46028</v>
      </c>
      <c r="B6" s="19" t="inlineStr">
        <is>
          <t>Reis</t>
        </is>
      </c>
    </row>
    <row r="7">
      <c r="A7" s="29" t="n">
        <v>46069</v>
      </c>
      <c r="B7" s="19" t="inlineStr">
        <is>
          <t>Carnaval</t>
        </is>
      </c>
    </row>
    <row r="8">
      <c r="A8" s="29" t="n">
        <v>46095</v>
      </c>
      <c r="B8" s="19" t="inlineStr">
        <is>
          <t>Dia de la Constitució</t>
        </is>
      </c>
    </row>
    <row r="9">
      <c r="A9" s="29" t="n">
        <v>46115</v>
      </c>
      <c r="B9" s="19" t="inlineStr">
        <is>
          <t>Divendres Sant</t>
        </is>
      </c>
    </row>
    <row r="10">
      <c r="A10" s="29" t="n">
        <v>46118</v>
      </c>
      <c r="B10" s="19" t="inlineStr">
        <is>
          <t>Dilluns de Pasqua</t>
        </is>
      </c>
    </row>
    <row r="11">
      <c r="A11" s="29" t="n">
        <v>46143</v>
      </c>
      <c r="B11" s="19" t="inlineStr">
        <is>
          <t>Festa del Treball</t>
        </is>
      </c>
    </row>
    <row r="12">
      <c r="A12" s="29" t="n">
        <v>46167</v>
      </c>
      <c r="B12" s="19" t="inlineStr">
        <is>
          <t>Dilluns de Pentecosta</t>
        </is>
      </c>
    </row>
    <row r="13">
      <c r="A13" s="29" t="n">
        <v>46249</v>
      </c>
      <c r="B13" s="19" t="inlineStr">
        <is>
          <t>Assumpció</t>
        </is>
      </c>
    </row>
    <row r="14">
      <c r="A14" s="29" t="n">
        <v>46273</v>
      </c>
      <c r="B14" s="19" t="inlineStr">
        <is>
          <t>Mare de Déu de Meritxell</t>
        </is>
      </c>
    </row>
    <row r="15">
      <c r="A15" s="29" t="n">
        <v>46327</v>
      </c>
      <c r="B15" s="19" t="inlineStr">
        <is>
          <t>Tots Sants</t>
        </is>
      </c>
    </row>
    <row r="16">
      <c r="A16" s="29" t="n">
        <v>46364</v>
      </c>
      <c r="B16" s="19" t="inlineStr">
        <is>
          <t>Immaculada Concepció</t>
        </is>
      </c>
    </row>
    <row r="17">
      <c r="A17" s="29" t="n">
        <v>46381</v>
      </c>
      <c r="B17" s="19" t="inlineStr">
        <is>
          <t>Nadal</t>
        </is>
      </c>
    </row>
    <row r="18">
      <c r="A18" s="29" t="n">
        <v>46382</v>
      </c>
      <c r="B18" s="19" t="inlineStr">
        <is>
          <t>Sant Esteve</t>
        </is>
      </c>
    </row>
    <row r="19">
      <c r="A19" s="29" t="n">
        <v>46388</v>
      </c>
      <c r="B19" s="19" t="inlineStr">
        <is>
          <t>Any nou</t>
        </is>
      </c>
    </row>
    <row r="20">
      <c r="A20" s="29" t="n">
        <v>46393</v>
      </c>
      <c r="B20" s="19" t="inlineStr">
        <is>
          <t>Reis</t>
        </is>
      </c>
    </row>
    <row r="21">
      <c r="A21" s="29" t="n">
        <v>46426</v>
      </c>
      <c r="B21" s="19" t="inlineStr">
        <is>
          <t>Carnaval</t>
        </is>
      </c>
    </row>
    <row r="22">
      <c r="A22" s="29" t="n">
        <v>46460</v>
      </c>
      <c r="B22" s="19" t="inlineStr">
        <is>
          <t>Dia de la Constitució</t>
        </is>
      </c>
    </row>
    <row r="23">
      <c r="A23" s="29" t="n">
        <v>46472</v>
      </c>
      <c r="B23" s="19" t="inlineStr">
        <is>
          <t>Divendres Sant</t>
        </is>
      </c>
    </row>
    <row r="24">
      <c r="A24" s="29" t="n">
        <v>46475</v>
      </c>
      <c r="B24" s="19" t="inlineStr">
        <is>
          <t>Dilluns de Pasqua</t>
        </is>
      </c>
    </row>
    <row r="25">
      <c r="A25" s="29" t="n">
        <v>46508</v>
      </c>
      <c r="B25" s="19" t="inlineStr">
        <is>
          <t>Festa del Treball</t>
        </is>
      </c>
    </row>
    <row r="26">
      <c r="A26" s="29" t="n">
        <v>46524</v>
      </c>
      <c r="B26" s="19" t="inlineStr">
        <is>
          <t>Dilluns de Pentecosta</t>
        </is>
      </c>
    </row>
    <row r="27">
      <c r="A27" s="29" t="n">
        <v>46614</v>
      </c>
      <c r="B27" s="19" t="inlineStr">
        <is>
          <t>Assumpció</t>
        </is>
      </c>
    </row>
    <row r="28">
      <c r="A28" s="29" t="n">
        <v>46638</v>
      </c>
      <c r="B28" s="19" t="inlineStr">
        <is>
          <t>Mare de Déu de Meritxell</t>
        </is>
      </c>
    </row>
    <row r="29">
      <c r="A29" s="30" t="n">
        <v>46692</v>
      </c>
      <c r="B29" t="inlineStr">
        <is>
          <t>Tots Sants</t>
        </is>
      </c>
    </row>
    <row r="30">
      <c r="A30" s="30" t="n">
        <v>46729</v>
      </c>
      <c r="B30" t="inlineStr">
        <is>
          <t>Immaculada Concepció</t>
        </is>
      </c>
    </row>
    <row r="31">
      <c r="A31" s="30" t="n">
        <v>46746</v>
      </c>
      <c r="B31" t="inlineStr">
        <is>
          <t>Nadal</t>
        </is>
      </c>
    </row>
    <row r="32">
      <c r="A32" s="30" t="n">
        <v>46747</v>
      </c>
      <c r="B32" t="inlineStr">
        <is>
          <t>Sant Esteve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2026-07-30T13:17:11Z</dcterms:created>
  <dcterms:modified xsi:type="dcterms:W3CDTF">2026-07-30T14:59:39Z</dcterms:modified>
</cp:coreProperties>
</file>